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890" activeTab="0"/>
  </bookViews>
  <sheets>
    <sheet name="top sheet" sheetId="1" r:id="rId1"/>
    <sheet name="Pattern" sheetId="2" r:id="rId2"/>
    <sheet name="Promoter" sheetId="3" r:id="rId3"/>
    <sheet name="Public" sheetId="4" r:id="rId4"/>
  </sheets>
  <definedNames/>
  <calcPr fullCalcOnLoad="1"/>
</workbook>
</file>

<file path=xl/sharedStrings.xml><?xml version="1.0" encoding="utf-8"?>
<sst xmlns="http://schemas.openxmlformats.org/spreadsheetml/2006/main" count="275" uniqueCount="163">
  <si>
    <t>Format of Holding of Specified Securities</t>
  </si>
  <si>
    <t>Name of the Listed entity</t>
  </si>
  <si>
    <t>:</t>
  </si>
  <si>
    <t>Share Holding Pattern filed under Reg 31(1)(b) for Quarter ended</t>
  </si>
  <si>
    <t xml:space="preserve">            of Submission of information :</t>
  </si>
  <si>
    <t>Particulars</t>
  </si>
  <si>
    <t>Whether the Listed Entity has issued any partly paid up shares ?</t>
  </si>
  <si>
    <t>Whether the Listed Entity has any shares in locked-in ?</t>
  </si>
  <si>
    <t>Whether any shares held by Promoters are pledged or otherwise encumbered ?</t>
  </si>
  <si>
    <t>Whether the Listed Entity has issued any Convertible Securities or Warrants ?</t>
  </si>
  <si>
    <t>Whether the Listed Entity has any shares against which Depository receipts are issued ?</t>
  </si>
  <si>
    <t>Scrip Code /Name of Scri/ Class of Security :</t>
  </si>
  <si>
    <t>NO</t>
  </si>
  <si>
    <t>Category</t>
  </si>
  <si>
    <t>(i)</t>
  </si>
  <si>
    <t>(ii)</t>
  </si>
  <si>
    <t>Category of Shareholder</t>
  </si>
  <si>
    <t>No of shareholders</t>
  </si>
  <si>
    <t>(iii)</t>
  </si>
  <si>
    <t>No of fully paid up equity shares held</t>
  </si>
  <si>
    <t>(iv)</t>
  </si>
  <si>
    <t>No of partly paid-up shares held</t>
  </si>
  <si>
    <t>(v)</t>
  </si>
  <si>
    <t>No of shares underlying depository Receipts</t>
  </si>
  <si>
    <t>(vi)</t>
  </si>
  <si>
    <t>Total No of shares held</t>
  </si>
  <si>
    <t>(vii) =(iv)+(v)+(vi)</t>
  </si>
  <si>
    <t>(viii)</t>
  </si>
  <si>
    <t>Number of Voting Rights held in each class of securities</t>
  </si>
  <si>
    <t>No of voting rights</t>
  </si>
  <si>
    <t>Total</t>
  </si>
  <si>
    <t>(ix)</t>
  </si>
  <si>
    <t>No of shares underlying outstanding convertible securities (including warrants)</t>
  </si>
  <si>
    <t>(x)</t>
  </si>
  <si>
    <t>(xi)=(vii)+(x)</t>
  </si>
  <si>
    <t>Shareholding as a % assuming full conversion of convertible securities (as a % of diluted share capital A+B+C2)</t>
  </si>
  <si>
    <t>(xii)</t>
  </si>
  <si>
    <t>No (a)</t>
  </si>
  <si>
    <t>As a % of Total shares held (b)</t>
  </si>
  <si>
    <t>Number of Locked in shares</t>
  </si>
  <si>
    <t>Number of shares pledged or otherwise encumbered</t>
  </si>
  <si>
    <t>Number of equity shares held in dematerialsied form</t>
  </si>
  <si>
    <t>(xiv)</t>
  </si>
  <si>
    <t>Shareholding as a % of total no of shares (as a % of A+B+C2)</t>
  </si>
  <si>
    <t>Total as a % of A+B+C</t>
  </si>
  <si>
    <t>A</t>
  </si>
  <si>
    <t>B</t>
  </si>
  <si>
    <t>C</t>
  </si>
  <si>
    <t>C1</t>
  </si>
  <si>
    <t>C2</t>
  </si>
  <si>
    <t>Public</t>
  </si>
  <si>
    <t>Non Promoter -Non Public</t>
  </si>
  <si>
    <t>Shares underlying DRs</t>
  </si>
  <si>
    <t>Shares held by Employee Trusts</t>
  </si>
  <si>
    <t>Promoter &amp; Promoter Group</t>
  </si>
  <si>
    <t>TABLE II  : Statement showing Shareholding Pattern of Promoter and Promoter Group</t>
  </si>
  <si>
    <t xml:space="preserve"> </t>
  </si>
  <si>
    <t>TABLE I  : Summary Statement of holding of Specified Securities</t>
  </si>
  <si>
    <t>Category and Name of the Shareholders</t>
  </si>
  <si>
    <t>(I)</t>
  </si>
  <si>
    <t>PAN</t>
  </si>
  <si>
    <t>(II)</t>
  </si>
  <si>
    <t>(III)</t>
  </si>
  <si>
    <t>(IV)</t>
  </si>
  <si>
    <t>(V)</t>
  </si>
  <si>
    <t>No of shares underlying Depository Receipts</t>
  </si>
  <si>
    <t>(VI)</t>
  </si>
  <si>
    <t>VII = (IV+V+VI)</t>
  </si>
  <si>
    <t>Shareholding  % calculated as per SCRR 1957  As a % of (A+B+C2)</t>
  </si>
  <si>
    <t>(VIII)</t>
  </si>
  <si>
    <t>(IX)</t>
  </si>
  <si>
    <t>ClassX</t>
  </si>
  <si>
    <t>Class Y</t>
  </si>
  <si>
    <t>Total as a % of total roting rights</t>
  </si>
  <si>
    <t>(X)</t>
  </si>
  <si>
    <t>XI = (VII+X) as a % of (A+B+C2)</t>
  </si>
  <si>
    <t>(XIV)</t>
  </si>
  <si>
    <t>(XII)</t>
  </si>
  <si>
    <t>(XIII)</t>
  </si>
  <si>
    <t>Indian</t>
  </si>
  <si>
    <t>(a)</t>
  </si>
  <si>
    <t>Individuals/ HUF</t>
  </si>
  <si>
    <t>(b)</t>
  </si>
  <si>
    <t>Central/State Govrnments</t>
  </si>
  <si>
    <t>(c)</t>
  </si>
  <si>
    <t>Financial Institutions/Banks</t>
  </si>
  <si>
    <t>(d)</t>
  </si>
  <si>
    <t>Any Other (specify)</t>
  </si>
  <si>
    <t>Sub-Total    (A)(1)</t>
  </si>
  <si>
    <t>Foreign</t>
  </si>
  <si>
    <t>Individuals (NRI/Foreign)</t>
  </si>
  <si>
    <t>(c )</t>
  </si>
  <si>
    <t>Institutions</t>
  </si>
  <si>
    <t>Foreign Portfolio Investor</t>
  </si>
  <si>
    <t>(e )</t>
  </si>
  <si>
    <t>Any other</t>
  </si>
  <si>
    <t>Sub-Total    (A)(2)</t>
  </si>
  <si>
    <t>(i) Body Corporate</t>
  </si>
  <si>
    <t>Total Shareholding of Promoter</t>
  </si>
  <si>
    <t>and Promoter Group</t>
  </si>
  <si>
    <t>(A) = (A)(1) + (A)(2)</t>
  </si>
  <si>
    <t>Government</t>
  </si>
  <si>
    <t>Note :</t>
  </si>
  <si>
    <t>1. PAN Would not be displayed on website of stock exchanges</t>
  </si>
  <si>
    <t>2. The term "encumberance" has the same meaning as assigned under Regulation 28(3) of SEBI (Substantial Acquisition of Shares and Takeovers) Regulations,2011</t>
  </si>
  <si>
    <t>TABLE III  : Statement showing Shareholding Pattern of Public shareholder</t>
  </si>
  <si>
    <t>Total Shareholding as a % assuming full conversion of convertible securities (as a % of diluted share capital)</t>
  </si>
  <si>
    <t xml:space="preserve">XI </t>
  </si>
  <si>
    <t>Mutual Funds</t>
  </si>
  <si>
    <t>Venture Capital Funds</t>
  </si>
  <si>
    <t>Alternate Investment funds</t>
  </si>
  <si>
    <t>Foreign Venture Capital Investors</t>
  </si>
  <si>
    <t>Foreign Portfolio Investors</t>
  </si>
  <si>
    <t>(f)</t>
  </si>
  <si>
    <t>(g)</t>
  </si>
  <si>
    <t xml:space="preserve">Insurance Companies </t>
  </si>
  <si>
    <t>(h)</t>
  </si>
  <si>
    <t>Provident /Pension Funds</t>
  </si>
  <si>
    <t>President of India</t>
  </si>
  <si>
    <t xml:space="preserve">Central/State Government/ </t>
  </si>
  <si>
    <t>Sub-Total    (B)(1)</t>
  </si>
  <si>
    <t>Sub-Total    (B)(2)</t>
  </si>
  <si>
    <t>Non-Institutions</t>
  </si>
  <si>
    <t>(i) Individual shareholders holding nominal share capital upto Rs 2 lakhs</t>
  </si>
  <si>
    <t>(ii) Individual shareholders holding nominal share capital in excess of Rs 2 lakhs</t>
  </si>
  <si>
    <t>NBFCs registered with RBI</t>
  </si>
  <si>
    <t>Employee Trusts</t>
  </si>
  <si>
    <t xml:space="preserve">Overseas Depositories </t>
  </si>
  <si>
    <t>Sub-Total    (B)(3)</t>
  </si>
  <si>
    <t xml:space="preserve">Total Public Shareholding </t>
  </si>
  <si>
    <t>(B) = (B)(1)+(B)(2)+(B)(3)</t>
  </si>
  <si>
    <t xml:space="preserve">Details of shares which remain ubclaimed may be given here along with details such as number of shareholders, outstanding shares held in </t>
  </si>
  <si>
    <t>Details of the shareholders acting as persons in Concert including their Shareholding (No and %)  :</t>
  </si>
  <si>
    <t>demat/unclaimed suspense account, voting rights which are frozen etc  :</t>
  </si>
  <si>
    <t>Class X</t>
  </si>
  <si>
    <t>Total as a % of total voting rights</t>
  </si>
  <si>
    <t xml:space="preserve">The Orissa Minerals Development Company Ltd. </t>
  </si>
  <si>
    <t>The Orissa Minerals Development Company Ltd.</t>
  </si>
  <si>
    <t>©</t>
  </si>
  <si>
    <t>AABCE0830E</t>
  </si>
  <si>
    <t xml:space="preserve">Eastern Investments Ltd.             </t>
  </si>
  <si>
    <t>Grand Total  = (A +B)</t>
  </si>
  <si>
    <t>Life Insurance Corporation of India</t>
  </si>
  <si>
    <t>AAACL0582H</t>
  </si>
  <si>
    <t>ABRPT2805N</t>
  </si>
  <si>
    <t xml:space="preserve">Aspi H Tangree                      </t>
  </si>
  <si>
    <r>
      <rPr>
        <b/>
        <sz val="10"/>
        <color indexed="8"/>
        <rFont val="Times New Roman"/>
        <family val="1"/>
      </rPr>
      <t>Note : Promoter and Promoter Group shall have the same meaning as defined under SEBI (Issue of Capital and Disclosure Requirements) Regulations, 2009</t>
    </r>
  </si>
  <si>
    <t xml:space="preserve">BSE :  590086       CSE :     25058    NSE: ORISSAMINE  </t>
  </si>
  <si>
    <r>
      <rPr>
        <b/>
        <sz val="12"/>
        <color indexed="8"/>
        <rFont val="Times New Roman"/>
        <family val="1"/>
      </rPr>
      <t>DECLARATION</t>
    </r>
    <r>
      <rPr>
        <sz val="12"/>
        <color theme="1"/>
        <rFont val="Times New Roman"/>
        <family val="2"/>
      </rPr>
      <t xml:space="preserve"> : The Listed Entity is required to submit the following declaration to the extent</t>
    </r>
  </si>
  <si>
    <t xml:space="preserve">3A Capital Services Ltd.                </t>
  </si>
  <si>
    <t>AAACZ2547A</t>
  </si>
  <si>
    <t>Whether the Listed entity has issued any differential noting rights?</t>
  </si>
  <si>
    <t xml:space="preserve">            </t>
  </si>
  <si>
    <t>ALLAHABADBANK</t>
  </si>
  <si>
    <t>AACCA8464F</t>
  </si>
  <si>
    <t>*</t>
  </si>
  <si>
    <t>Gothic Corporation</t>
  </si>
  <si>
    <t>AADCG1073F</t>
  </si>
  <si>
    <t>(a)     BODIES CORPORATE</t>
  </si>
  <si>
    <t>(b) NRI</t>
  </si>
  <si>
    <t>(c) Trust</t>
  </si>
  <si>
    <t>(d) Clearing Member (CLB)</t>
  </si>
  <si>
    <t>31.03.2020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</si>
</sst>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"/>
  </numFmts>
  <fonts count="58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2" fontId="0" fillId="0" borderId="0" xfId="0" applyNumberFormat="1" applyAlignment="1">
      <alignment/>
    </xf>
    <xf numFmtId="0" fontId="50" fillId="0" borderId="10" xfId="0" applyFont="1" applyBorder="1" applyAlignment="1">
      <alignment wrapText="1"/>
    </xf>
    <xf numFmtId="0" fontId="0" fillId="0" borderId="0" xfId="0" applyAlignment="1">
      <alignment wrapText="1"/>
    </xf>
    <xf numFmtId="2" fontId="49" fillId="0" borderId="0" xfId="0" applyNumberFormat="1" applyFont="1" applyAlignment="1">
      <alignment/>
    </xf>
    <xf numFmtId="0" fontId="53" fillId="0" borderId="0" xfId="0" applyFont="1" applyAlignment="1">
      <alignment/>
    </xf>
    <xf numFmtId="0" fontId="47" fillId="0" borderId="0" xfId="0" applyFont="1" applyAlignment="1">
      <alignment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0" fontId="3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0" borderId="11" xfId="0" applyFont="1" applyFill="1" applyBorder="1" applyAlignment="1">
      <alignment horizontal="center" vertical="center" textRotation="90" wrapText="1"/>
    </xf>
    <xf numFmtId="0" fontId="47" fillId="0" borderId="11" xfId="0" applyFont="1" applyFill="1" applyBorder="1" applyAlignment="1">
      <alignment horizontal="center" vertical="center" textRotation="90" wrapText="1"/>
    </xf>
    <xf numFmtId="2" fontId="47" fillId="0" borderId="11" xfId="0" applyNumberFormat="1" applyFont="1" applyFill="1" applyBorder="1" applyAlignment="1">
      <alignment horizontal="center" vertical="center" textRotation="90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2" fontId="47" fillId="0" borderId="11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center"/>
    </xf>
    <xf numFmtId="2" fontId="55" fillId="0" borderId="11" xfId="0" applyNumberFormat="1" applyFont="1" applyBorder="1" applyAlignment="1">
      <alignment/>
    </xf>
    <xf numFmtId="2" fontId="55" fillId="0" borderId="11" xfId="0" applyNumberFormat="1" applyFont="1" applyBorder="1" applyAlignment="1">
      <alignment horizontal="center"/>
    </xf>
    <xf numFmtId="0" fontId="54" fillId="0" borderId="11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2" fontId="54" fillId="0" borderId="11" xfId="0" applyNumberFormat="1" applyFont="1" applyBorder="1" applyAlignment="1">
      <alignment/>
    </xf>
    <xf numFmtId="0" fontId="54" fillId="0" borderId="11" xfId="0" applyFont="1" applyBorder="1" applyAlignment="1">
      <alignment horizontal="center" vertical="top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vertical="top" wrapText="1"/>
    </xf>
    <xf numFmtId="0" fontId="55" fillId="0" borderId="11" xfId="0" applyFont="1" applyBorder="1" applyAlignment="1">
      <alignment wrapText="1"/>
    </xf>
    <xf numFmtId="0" fontId="55" fillId="0" borderId="11" xfId="0" applyFont="1" applyBorder="1" applyAlignment="1">
      <alignment horizontal="center" vertical="top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" fillId="0" borderId="11" xfId="0" applyFont="1" applyBorder="1" applyAlignment="1" applyProtection="1">
      <alignment vertical="top"/>
      <protection locked="0"/>
    </xf>
    <xf numFmtId="0" fontId="29" fillId="0" borderId="11" xfId="0" applyFont="1" applyBorder="1" applyAlignment="1" applyProtection="1">
      <alignment vertical="top" wrapText="1"/>
      <protection locked="0"/>
    </xf>
    <xf numFmtId="2" fontId="55" fillId="0" borderId="0" xfId="0" applyNumberFormat="1" applyFont="1" applyAlignment="1">
      <alignment/>
    </xf>
    <xf numFmtId="0" fontId="54" fillId="0" borderId="11" xfId="0" applyFont="1" applyBorder="1" applyAlignment="1">
      <alignment horizontal="right"/>
    </xf>
    <xf numFmtId="0" fontId="56" fillId="0" borderId="11" xfId="0" applyFont="1" applyBorder="1" applyAlignment="1">
      <alignment horizontal="center" vertical="center" textRotation="90" wrapText="1"/>
    </xf>
    <xf numFmtId="2" fontId="56" fillId="0" borderId="11" xfId="0" applyNumberFormat="1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wrapText="1"/>
    </xf>
    <xf numFmtId="0" fontId="56" fillId="0" borderId="11" xfId="0" applyFont="1" applyBorder="1" applyAlignment="1">
      <alignment wrapText="1"/>
    </xf>
    <xf numFmtId="0" fontId="50" fillId="0" borderId="14" xfId="0" applyFont="1" applyBorder="1" applyAlignment="1">
      <alignment horizontal="center" vertical="center" textRotation="90" wrapText="1"/>
    </xf>
    <xf numFmtId="0" fontId="50" fillId="0" borderId="14" xfId="0" applyFont="1" applyBorder="1" applyAlignment="1">
      <alignment horizontal="center" vertical="center"/>
    </xf>
    <xf numFmtId="0" fontId="56" fillId="0" borderId="11" xfId="0" applyFont="1" applyBorder="1" applyAlignment="1">
      <alignment/>
    </xf>
    <xf numFmtId="2" fontId="56" fillId="0" borderId="11" xfId="0" applyNumberFormat="1" applyFont="1" applyBorder="1" applyAlignment="1">
      <alignment/>
    </xf>
    <xf numFmtId="2" fontId="56" fillId="0" borderId="11" xfId="0" applyNumberFormat="1" applyFont="1" applyBorder="1" applyAlignment="1">
      <alignment wrapText="1"/>
    </xf>
    <xf numFmtId="0" fontId="52" fillId="0" borderId="11" xfId="0" applyFont="1" applyBorder="1" applyAlignment="1">
      <alignment/>
    </xf>
    <xf numFmtId="0" fontId="49" fillId="0" borderId="11" xfId="0" applyFont="1" applyBorder="1" applyAlignment="1">
      <alignment horizontal="right"/>
    </xf>
    <xf numFmtId="0" fontId="52" fillId="0" borderId="11" xfId="0" applyFont="1" applyBorder="1" applyAlignment="1">
      <alignment horizontal="right"/>
    </xf>
    <xf numFmtId="2" fontId="52" fillId="0" borderId="11" xfId="0" applyNumberFormat="1" applyFont="1" applyBorder="1" applyAlignment="1">
      <alignment horizontal="right"/>
    </xf>
    <xf numFmtId="0" fontId="52" fillId="0" borderId="11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horizontal="center"/>
    </xf>
    <xf numFmtId="0" fontId="56" fillId="0" borderId="11" xfId="0" applyFont="1" applyFill="1" applyBorder="1" applyAlignment="1">
      <alignment horizontal="center" vertical="center" textRotation="90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/>
    </xf>
    <xf numFmtId="0" fontId="6" fillId="0" borderId="11" xfId="0" applyFont="1" applyBorder="1" applyAlignment="1" applyProtection="1">
      <alignment vertical="top" wrapText="1" shrinkToFit="1"/>
      <protection/>
    </xf>
    <xf numFmtId="2" fontId="49" fillId="0" borderId="11" xfId="0" applyNumberFormat="1" applyFont="1" applyBorder="1" applyAlignment="1">
      <alignment horizontal="right"/>
    </xf>
    <xf numFmtId="0" fontId="57" fillId="33" borderId="11" xfId="0" applyFont="1" applyFill="1" applyBorder="1" applyAlignment="1">
      <alignment/>
    </xf>
    <xf numFmtId="2" fontId="49" fillId="0" borderId="11" xfId="0" applyNumberFormat="1" applyFont="1" applyBorder="1" applyAlignment="1">
      <alignment/>
    </xf>
    <xf numFmtId="0" fontId="49" fillId="0" borderId="11" xfId="0" applyFont="1" applyFill="1" applyBorder="1" applyAlignment="1">
      <alignment/>
    </xf>
    <xf numFmtId="0" fontId="5" fillId="0" borderId="11" xfId="0" applyFont="1" applyBorder="1" applyAlignment="1" applyProtection="1">
      <alignment vertical="top" wrapText="1"/>
      <protection locked="0"/>
    </xf>
    <xf numFmtId="0" fontId="55" fillId="0" borderId="11" xfId="0" applyFont="1" applyBorder="1" applyAlignment="1">
      <alignment horizontal="right"/>
    </xf>
    <xf numFmtId="2" fontId="55" fillId="0" borderId="11" xfId="0" applyNumberFormat="1" applyFont="1" applyBorder="1" applyAlignment="1">
      <alignment horizontal="right"/>
    </xf>
    <xf numFmtId="2" fontId="54" fillId="0" borderId="11" xfId="0" applyNumberFormat="1" applyFont="1" applyBorder="1" applyAlignment="1">
      <alignment horizontal="right"/>
    </xf>
    <xf numFmtId="0" fontId="56" fillId="0" borderId="11" xfId="0" applyFont="1" applyBorder="1" applyAlignment="1">
      <alignment horizontal="center" vertical="center" textRotation="90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center" textRotation="90" wrapText="1"/>
    </xf>
    <xf numFmtId="0" fontId="56" fillId="0" borderId="11" xfId="0" applyFont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 textRotation="90" wrapText="1"/>
    </xf>
    <xf numFmtId="0" fontId="56" fillId="0" borderId="11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2" fontId="54" fillId="0" borderId="17" xfId="0" applyNumberFormat="1" applyFont="1" applyBorder="1" applyAlignment="1">
      <alignment horizontal="center" textRotation="90" wrapText="1"/>
    </xf>
    <xf numFmtId="2" fontId="54" fillId="0" borderId="18" xfId="0" applyNumberFormat="1" applyFont="1" applyBorder="1" applyAlignment="1">
      <alignment horizontal="center" textRotation="90" wrapText="1"/>
    </xf>
    <xf numFmtId="0" fontId="54" fillId="0" borderId="11" xfId="0" applyFont="1" applyBorder="1" applyAlignment="1">
      <alignment horizontal="center" wrapText="1"/>
    </xf>
    <xf numFmtId="0" fontId="54" fillId="0" borderId="11" xfId="0" applyFont="1" applyBorder="1" applyAlignment="1">
      <alignment horizontal="center" textRotation="90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47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M10" sqref="M10"/>
    </sheetView>
  </sheetViews>
  <sheetFormatPr defaultColWidth="9.00390625" defaultRowHeight="15.75"/>
  <cols>
    <col min="1" max="1" width="4.75390625" style="0" customWidth="1"/>
    <col min="2" max="2" width="4.625" style="0" customWidth="1"/>
    <col min="5" max="5" width="12.75390625" style="0" customWidth="1"/>
    <col min="8" max="8" width="9.875" style="0" customWidth="1"/>
  </cols>
  <sheetData>
    <row r="1" ht="15.75">
      <c r="C1" s="1" t="s">
        <v>136</v>
      </c>
    </row>
    <row r="2" ht="15.75">
      <c r="C2" t="s">
        <v>0</v>
      </c>
    </row>
    <row r="4" spans="1:6" ht="15.75">
      <c r="A4" s="2">
        <v>1</v>
      </c>
      <c r="B4" t="s">
        <v>1</v>
      </c>
      <c r="E4" s="3" t="s">
        <v>2</v>
      </c>
      <c r="F4" t="s">
        <v>137</v>
      </c>
    </row>
    <row r="5" spans="1:6" ht="15.75">
      <c r="A5" s="2">
        <v>2</v>
      </c>
      <c r="B5" t="s">
        <v>11</v>
      </c>
      <c r="F5" t="s">
        <v>147</v>
      </c>
    </row>
    <row r="6" spans="1:8" ht="15.75">
      <c r="A6" s="2">
        <v>3</v>
      </c>
      <c r="B6" t="s">
        <v>3</v>
      </c>
      <c r="H6" t="s">
        <v>162</v>
      </c>
    </row>
    <row r="7" spans="1:2" ht="15.75">
      <c r="A7" s="2">
        <v>4</v>
      </c>
      <c r="B7" s="5" t="s">
        <v>148</v>
      </c>
    </row>
    <row r="8" ht="15.75">
      <c r="C8" t="s">
        <v>4</v>
      </c>
    </row>
    <row r="9" ht="15.75">
      <c r="C9" s="1" t="s">
        <v>5</v>
      </c>
    </row>
    <row r="10" spans="2:10" ht="15.75">
      <c r="B10" s="2">
        <v>1</v>
      </c>
      <c r="C10" t="s">
        <v>6</v>
      </c>
      <c r="J10" s="4" t="s">
        <v>12</v>
      </c>
    </row>
    <row r="11" spans="2:10" ht="15.75">
      <c r="B11" s="2">
        <v>2</v>
      </c>
      <c r="C11" t="s">
        <v>9</v>
      </c>
      <c r="J11" s="4" t="s">
        <v>12</v>
      </c>
    </row>
    <row r="12" spans="2:10" ht="15.75">
      <c r="B12" s="2">
        <v>3</v>
      </c>
      <c r="C12" t="s">
        <v>10</v>
      </c>
      <c r="J12" s="4" t="s">
        <v>12</v>
      </c>
    </row>
    <row r="13" spans="2:10" ht="15.75">
      <c r="B13" s="2">
        <v>4</v>
      </c>
      <c r="C13" t="s">
        <v>7</v>
      </c>
      <c r="J13" s="4" t="s">
        <v>12</v>
      </c>
    </row>
    <row r="14" spans="2:10" ht="15.75">
      <c r="B14" s="2">
        <v>5</v>
      </c>
      <c r="C14" t="s">
        <v>8</v>
      </c>
      <c r="J14" s="4" t="s">
        <v>12</v>
      </c>
    </row>
    <row r="15" spans="2:10" ht="15.75">
      <c r="B15" s="2">
        <v>6</v>
      </c>
      <c r="C15" t="s">
        <v>151</v>
      </c>
      <c r="J15" s="4" t="s">
        <v>12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5"/>
  <sheetViews>
    <sheetView zoomScalePageLayoutView="0" workbookViewId="0" topLeftCell="A1">
      <selection activeCell="S2" sqref="S2"/>
    </sheetView>
  </sheetViews>
  <sheetFormatPr defaultColWidth="9.00390625" defaultRowHeight="15.75"/>
  <cols>
    <col min="1" max="1" width="3.625" style="0" customWidth="1"/>
    <col min="2" max="2" width="22.75390625" style="0" customWidth="1"/>
    <col min="3" max="3" width="6.00390625" style="0" customWidth="1"/>
    <col min="4" max="4" width="9.125" style="0" customWidth="1"/>
    <col min="5" max="5" width="5.625" style="0" customWidth="1"/>
    <col min="6" max="6" width="5.75390625" style="0" customWidth="1"/>
    <col min="7" max="7" width="11.75390625" style="0" bestFit="1" customWidth="1"/>
    <col min="8" max="8" width="9.125" style="10" bestFit="1" customWidth="1"/>
    <col min="9" max="9" width="11.75390625" style="0" bestFit="1" customWidth="1"/>
    <col min="10" max="10" width="4.125" style="0" customWidth="1"/>
    <col min="11" max="11" width="11.75390625" style="0" bestFit="1" customWidth="1"/>
    <col min="12" max="12" width="6.50390625" style="0" customWidth="1"/>
    <col min="13" max="13" width="7.00390625" style="0" customWidth="1"/>
    <col min="14" max="14" width="8.375" style="0" customWidth="1"/>
    <col min="15" max="15" width="3.75390625" style="0" customWidth="1"/>
    <col min="16" max="16" width="7.00390625" style="0" customWidth="1"/>
    <col min="17" max="17" width="3.25390625" style="0" customWidth="1"/>
    <col min="18" max="18" width="7.50390625" style="0" customWidth="1"/>
    <col min="19" max="19" width="11.75390625" style="0" bestFit="1" customWidth="1"/>
  </cols>
  <sheetData>
    <row r="2" spans="1:19" ht="15.75">
      <c r="A2" s="1" t="s">
        <v>57</v>
      </c>
      <c r="S2" t="s">
        <v>162</v>
      </c>
    </row>
    <row r="3" spans="1:19" ht="110.25" customHeight="1">
      <c r="A3" s="56" t="s">
        <v>13</v>
      </c>
      <c r="B3" s="49" t="s">
        <v>16</v>
      </c>
      <c r="C3" s="49" t="s">
        <v>17</v>
      </c>
      <c r="D3" s="49" t="s">
        <v>19</v>
      </c>
      <c r="E3" s="49" t="s">
        <v>21</v>
      </c>
      <c r="F3" s="49" t="s">
        <v>23</v>
      </c>
      <c r="G3" s="49" t="s">
        <v>25</v>
      </c>
      <c r="H3" s="50" t="s">
        <v>43</v>
      </c>
      <c r="I3" s="81" t="s">
        <v>28</v>
      </c>
      <c r="J3" s="81"/>
      <c r="K3" s="81"/>
      <c r="L3" s="81"/>
      <c r="M3" s="49" t="s">
        <v>32</v>
      </c>
      <c r="N3" s="49" t="s">
        <v>35</v>
      </c>
      <c r="O3" s="81" t="s">
        <v>39</v>
      </c>
      <c r="P3" s="81"/>
      <c r="Q3" s="81" t="s">
        <v>40</v>
      </c>
      <c r="R3" s="81"/>
      <c r="S3" s="49" t="s">
        <v>41</v>
      </c>
    </row>
    <row r="4" spans="1:19" ht="21">
      <c r="A4" s="57" t="s">
        <v>14</v>
      </c>
      <c r="B4" s="51" t="s">
        <v>15</v>
      </c>
      <c r="C4" s="51" t="s">
        <v>18</v>
      </c>
      <c r="D4" s="51" t="s">
        <v>20</v>
      </c>
      <c r="E4" s="51" t="s">
        <v>22</v>
      </c>
      <c r="F4" s="51" t="s">
        <v>24</v>
      </c>
      <c r="G4" s="52" t="s">
        <v>26</v>
      </c>
      <c r="H4" s="53" t="s">
        <v>27</v>
      </c>
      <c r="I4" s="82" t="s">
        <v>31</v>
      </c>
      <c r="J4" s="82"/>
      <c r="K4" s="82"/>
      <c r="L4" s="82"/>
      <c r="M4" s="51" t="s">
        <v>33</v>
      </c>
      <c r="N4" s="51" t="s">
        <v>34</v>
      </c>
      <c r="O4" s="82" t="s">
        <v>36</v>
      </c>
      <c r="P4" s="82"/>
      <c r="Q4" s="82" t="s">
        <v>36</v>
      </c>
      <c r="R4" s="82"/>
      <c r="S4" s="51" t="s">
        <v>42</v>
      </c>
    </row>
    <row r="5" spans="1:19" ht="32.25" customHeight="1">
      <c r="A5" s="6"/>
      <c r="B5" s="58"/>
      <c r="C5" s="58"/>
      <c r="D5" s="58"/>
      <c r="E5" s="58"/>
      <c r="F5" s="58"/>
      <c r="G5" s="58"/>
      <c r="H5" s="59"/>
      <c r="I5" s="83" t="s">
        <v>29</v>
      </c>
      <c r="J5" s="83"/>
      <c r="K5" s="83"/>
      <c r="L5" s="84" t="s">
        <v>44</v>
      </c>
      <c r="M5" s="58"/>
      <c r="N5" s="58"/>
      <c r="O5" s="85" t="s">
        <v>37</v>
      </c>
      <c r="P5" s="84" t="s">
        <v>38</v>
      </c>
      <c r="Q5" s="85" t="s">
        <v>37</v>
      </c>
      <c r="R5" s="84" t="s">
        <v>38</v>
      </c>
      <c r="S5" s="58"/>
    </row>
    <row r="6" spans="1:19" s="12" customFormat="1" ht="22.5">
      <c r="A6" s="11"/>
      <c r="B6" s="55"/>
      <c r="C6" s="55"/>
      <c r="D6" s="55"/>
      <c r="E6" s="55"/>
      <c r="F6" s="55"/>
      <c r="G6" s="55"/>
      <c r="H6" s="60"/>
      <c r="I6" s="54" t="s">
        <v>134</v>
      </c>
      <c r="J6" s="54" t="s">
        <v>72</v>
      </c>
      <c r="K6" s="55" t="s">
        <v>30</v>
      </c>
      <c r="L6" s="84"/>
      <c r="M6" s="55"/>
      <c r="N6" s="55"/>
      <c r="O6" s="85"/>
      <c r="P6" s="84"/>
      <c r="Q6" s="85"/>
      <c r="R6" s="84"/>
      <c r="S6" s="55"/>
    </row>
    <row r="7" spans="1:19" ht="15.75">
      <c r="A7" s="7" t="s">
        <v>45</v>
      </c>
      <c r="B7" s="61" t="s">
        <v>54</v>
      </c>
      <c r="C7" s="62">
        <v>1</v>
      </c>
      <c r="D7" s="63">
        <v>3000890</v>
      </c>
      <c r="E7" s="63">
        <v>0</v>
      </c>
      <c r="F7" s="63">
        <v>0</v>
      </c>
      <c r="G7" s="63">
        <v>3000890</v>
      </c>
      <c r="H7" s="64">
        <f>SUM(G7/G12)*100</f>
        <v>50.01483333333333</v>
      </c>
      <c r="I7" s="63">
        <v>3000890</v>
      </c>
      <c r="J7" s="63">
        <v>0</v>
      </c>
      <c r="K7" s="63">
        <v>3000890</v>
      </c>
      <c r="L7" s="64">
        <f>SUM(K7/K12)*100</f>
        <v>50.01483333333333</v>
      </c>
      <c r="M7" s="63">
        <v>0</v>
      </c>
      <c r="N7" s="64">
        <f>SUM(D7/D12)*100</f>
        <v>50.01483333333333</v>
      </c>
      <c r="O7" s="63">
        <v>0</v>
      </c>
      <c r="P7" s="63">
        <v>0</v>
      </c>
      <c r="Q7" s="63">
        <v>0</v>
      </c>
      <c r="R7" s="63">
        <v>0</v>
      </c>
      <c r="S7" s="63">
        <v>3000890</v>
      </c>
    </row>
    <row r="8" spans="1:19" ht="15.75">
      <c r="A8" s="7" t="s">
        <v>46</v>
      </c>
      <c r="B8" s="61" t="s">
        <v>50</v>
      </c>
      <c r="C8" s="63">
        <v>17418</v>
      </c>
      <c r="D8" s="63">
        <v>2999110</v>
      </c>
      <c r="E8" s="63">
        <v>0</v>
      </c>
      <c r="F8" s="63">
        <v>0</v>
      </c>
      <c r="G8" s="63">
        <v>2999110</v>
      </c>
      <c r="H8" s="64">
        <f>SUM(G8/G12)*100</f>
        <v>49.98516666666667</v>
      </c>
      <c r="I8" s="63">
        <v>2999110</v>
      </c>
      <c r="J8" s="63">
        <v>0</v>
      </c>
      <c r="K8" s="63">
        <v>2999110</v>
      </c>
      <c r="L8" s="64">
        <f>SUM(K8/K12)*100</f>
        <v>49.98516666666667</v>
      </c>
      <c r="M8" s="63">
        <v>0</v>
      </c>
      <c r="N8" s="64">
        <f>SUM(D8/D12)*100</f>
        <v>49.98516666666667</v>
      </c>
      <c r="O8" s="63">
        <v>0</v>
      </c>
      <c r="P8" s="63">
        <v>0</v>
      </c>
      <c r="Q8" s="63">
        <v>0</v>
      </c>
      <c r="R8" s="63">
        <v>0</v>
      </c>
      <c r="S8" s="63">
        <v>2784150</v>
      </c>
    </row>
    <row r="9" spans="1:19" ht="15.75">
      <c r="A9" s="7" t="s">
        <v>47</v>
      </c>
      <c r="B9" s="61" t="s">
        <v>51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4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4">
        <v>0</v>
      </c>
      <c r="O9" s="63">
        <v>0</v>
      </c>
      <c r="P9" s="63">
        <v>0</v>
      </c>
      <c r="Q9" s="63">
        <v>0</v>
      </c>
      <c r="R9" s="63">
        <v>0</v>
      </c>
      <c r="S9" s="63">
        <v>0</v>
      </c>
    </row>
    <row r="10" spans="1:19" ht="15.75">
      <c r="A10" s="7" t="s">
        <v>48</v>
      </c>
      <c r="B10" s="61" t="s">
        <v>52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4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f>SUM(D10/D12)*100</f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</row>
    <row r="11" spans="1:19" ht="15.75">
      <c r="A11" s="7" t="s">
        <v>49</v>
      </c>
      <c r="B11" s="61" t="s">
        <v>53</v>
      </c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4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4">
        <f>SUM(D11/D12)*100</f>
        <v>0</v>
      </c>
      <c r="O11" s="63">
        <v>0</v>
      </c>
      <c r="P11" s="63">
        <v>0</v>
      </c>
      <c r="Q11" s="63">
        <v>0</v>
      </c>
      <c r="R11" s="63">
        <v>0</v>
      </c>
      <c r="S11" s="63" t="s">
        <v>152</v>
      </c>
    </row>
    <row r="12" spans="1:19" ht="15.75">
      <c r="A12" s="7"/>
      <c r="B12" s="61" t="s">
        <v>30</v>
      </c>
      <c r="C12" s="63">
        <f>SUM(C7:C11)</f>
        <v>17419</v>
      </c>
      <c r="D12" s="63">
        <f aca="true" t="shared" si="0" ref="D12:R12">SUM(D7:D11)</f>
        <v>6000000</v>
      </c>
      <c r="E12" s="63">
        <f>SUM(E7:E11)</f>
        <v>0</v>
      </c>
      <c r="F12" s="63">
        <f t="shared" si="0"/>
        <v>0</v>
      </c>
      <c r="G12" s="63">
        <f t="shared" si="0"/>
        <v>6000000</v>
      </c>
      <c r="H12" s="64">
        <f t="shared" si="0"/>
        <v>100</v>
      </c>
      <c r="I12" s="63">
        <f t="shared" si="0"/>
        <v>6000000</v>
      </c>
      <c r="J12" s="63">
        <f t="shared" si="0"/>
        <v>0</v>
      </c>
      <c r="K12" s="63">
        <f t="shared" si="0"/>
        <v>6000000</v>
      </c>
      <c r="L12" s="64">
        <f t="shared" si="0"/>
        <v>100</v>
      </c>
      <c r="M12" s="63">
        <f t="shared" si="0"/>
        <v>0</v>
      </c>
      <c r="N12" s="64">
        <f>SUM(D12/D12)*100</f>
        <v>100</v>
      </c>
      <c r="O12" s="63">
        <f t="shared" si="0"/>
        <v>0</v>
      </c>
      <c r="P12" s="63">
        <f t="shared" si="0"/>
        <v>0</v>
      </c>
      <c r="Q12" s="63">
        <f t="shared" si="0"/>
        <v>0</v>
      </c>
      <c r="R12" s="63">
        <f t="shared" si="0"/>
        <v>0</v>
      </c>
      <c r="S12" s="9">
        <f>SUM(S7:S11)</f>
        <v>5785040</v>
      </c>
    </row>
    <row r="15" spans="2:13" ht="15.75">
      <c r="B15" s="9" t="s">
        <v>146</v>
      </c>
      <c r="C15" s="1"/>
      <c r="D15" s="1"/>
      <c r="E15" s="1"/>
      <c r="F15" s="1"/>
      <c r="G15" s="1"/>
      <c r="H15" s="13"/>
      <c r="I15" s="1"/>
      <c r="J15" s="1"/>
      <c r="K15" s="1"/>
      <c r="L15" s="1"/>
      <c r="M15" s="1"/>
    </row>
  </sheetData>
  <sheetProtection/>
  <mergeCells count="12">
    <mergeCell ref="Q5:Q6"/>
    <mergeCell ref="R5:R6"/>
    <mergeCell ref="I3:L3"/>
    <mergeCell ref="I4:L4"/>
    <mergeCell ref="I5:K5"/>
    <mergeCell ref="O3:P3"/>
    <mergeCell ref="Q3:R3"/>
    <mergeCell ref="O4:P4"/>
    <mergeCell ref="Q4:R4"/>
    <mergeCell ref="L5:L6"/>
    <mergeCell ref="O5:O6"/>
    <mergeCell ref="P5:P6"/>
  </mergeCells>
  <printOptions/>
  <pageMargins left="0.7" right="0.7" top="0.75" bottom="0.75" header="0.3" footer="0.3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1"/>
  <sheetViews>
    <sheetView zoomScalePageLayoutView="0" workbookViewId="0" topLeftCell="C1">
      <selection activeCell="T2" sqref="T2"/>
    </sheetView>
  </sheetViews>
  <sheetFormatPr defaultColWidth="9.00390625" defaultRowHeight="15.75"/>
  <cols>
    <col min="1" max="1" width="3.625" style="0" customWidth="1"/>
    <col min="2" max="2" width="22.75390625" style="0" customWidth="1"/>
    <col min="3" max="3" width="13.375" style="0" bestFit="1" customWidth="1"/>
    <col min="4" max="4" width="6.00390625" style="0" customWidth="1"/>
    <col min="5" max="5" width="9.875" style="0" bestFit="1" customWidth="1"/>
    <col min="6" max="6" width="5.625" style="0" customWidth="1"/>
    <col min="7" max="7" width="5.75390625" style="0" customWidth="1"/>
    <col min="8" max="8" width="9.875" style="0" bestFit="1" customWidth="1"/>
    <col min="10" max="10" width="9.875" style="0" bestFit="1" customWidth="1"/>
    <col min="11" max="11" width="6.125" style="0" customWidth="1"/>
    <col min="12" max="12" width="9.875" style="0" bestFit="1" customWidth="1"/>
    <col min="13" max="13" width="11.875" style="0" bestFit="1" customWidth="1"/>
    <col min="14" max="14" width="7.00390625" style="0" customWidth="1"/>
    <col min="15" max="15" width="8.375" style="0" customWidth="1"/>
    <col min="16" max="16" width="3.75390625" style="0" customWidth="1"/>
    <col min="17" max="17" width="7.00390625" style="0" customWidth="1"/>
    <col min="18" max="18" width="3.25390625" style="0" customWidth="1"/>
    <col min="19" max="19" width="7.50390625" style="0" customWidth="1"/>
    <col min="20" max="20" width="9.875" style="0" bestFit="1" customWidth="1"/>
  </cols>
  <sheetData>
    <row r="2" spans="1:20" ht="15.75">
      <c r="A2" s="1" t="s">
        <v>55</v>
      </c>
      <c r="T2" t="s">
        <v>162</v>
      </c>
    </row>
    <row r="3" spans="1:20" ht="110.25" customHeight="1">
      <c r="A3" s="68" t="s">
        <v>56</v>
      </c>
      <c r="B3" s="68" t="s">
        <v>58</v>
      </c>
      <c r="C3" s="68" t="s">
        <v>60</v>
      </c>
      <c r="D3" s="68" t="s">
        <v>17</v>
      </c>
      <c r="E3" s="68" t="s">
        <v>19</v>
      </c>
      <c r="F3" s="68" t="s">
        <v>21</v>
      </c>
      <c r="G3" s="68" t="s">
        <v>65</v>
      </c>
      <c r="H3" s="68" t="s">
        <v>25</v>
      </c>
      <c r="I3" s="68" t="s">
        <v>68</v>
      </c>
      <c r="J3" s="86" t="s">
        <v>28</v>
      </c>
      <c r="K3" s="86"/>
      <c r="L3" s="86"/>
      <c r="M3" s="86"/>
      <c r="N3" s="68" t="s">
        <v>32</v>
      </c>
      <c r="O3" s="68" t="s">
        <v>35</v>
      </c>
      <c r="P3" s="86" t="s">
        <v>39</v>
      </c>
      <c r="Q3" s="86"/>
      <c r="R3" s="86" t="s">
        <v>40</v>
      </c>
      <c r="S3" s="86"/>
      <c r="T3" s="68" t="s">
        <v>41</v>
      </c>
    </row>
    <row r="4" spans="1:20" ht="31.5">
      <c r="A4" s="69"/>
      <c r="B4" s="69" t="s">
        <v>59</v>
      </c>
      <c r="C4" s="69" t="s">
        <v>61</v>
      </c>
      <c r="D4" s="69" t="s">
        <v>62</v>
      </c>
      <c r="E4" s="69" t="s">
        <v>63</v>
      </c>
      <c r="F4" s="69" t="s">
        <v>64</v>
      </c>
      <c r="G4" s="69" t="s">
        <v>66</v>
      </c>
      <c r="H4" s="70" t="s">
        <v>67</v>
      </c>
      <c r="I4" s="69" t="s">
        <v>69</v>
      </c>
      <c r="J4" s="87" t="s">
        <v>70</v>
      </c>
      <c r="K4" s="87"/>
      <c r="L4" s="87"/>
      <c r="M4" s="87"/>
      <c r="N4" s="69" t="s">
        <v>74</v>
      </c>
      <c r="O4" s="70" t="s">
        <v>75</v>
      </c>
      <c r="P4" s="87" t="s">
        <v>77</v>
      </c>
      <c r="Q4" s="87"/>
      <c r="R4" s="87" t="s">
        <v>78</v>
      </c>
      <c r="S4" s="87"/>
      <c r="T4" s="69" t="s">
        <v>76</v>
      </c>
    </row>
    <row r="5" spans="1:20" ht="32.25" customHeight="1">
      <c r="A5" s="58"/>
      <c r="B5" s="58"/>
      <c r="C5" s="58"/>
      <c r="D5" s="58"/>
      <c r="E5" s="58"/>
      <c r="F5" s="58"/>
      <c r="G5" s="58"/>
      <c r="H5" s="58"/>
      <c r="I5" s="58"/>
      <c r="J5" s="83" t="s">
        <v>29</v>
      </c>
      <c r="K5" s="83"/>
      <c r="L5" s="83"/>
      <c r="M5" s="84" t="s">
        <v>73</v>
      </c>
      <c r="N5" s="58"/>
      <c r="O5" s="58"/>
      <c r="P5" s="85" t="s">
        <v>37</v>
      </c>
      <c r="Q5" s="84" t="s">
        <v>38</v>
      </c>
      <c r="R5" s="85" t="s">
        <v>37</v>
      </c>
      <c r="S5" s="84" t="s">
        <v>38</v>
      </c>
      <c r="T5" s="58"/>
    </row>
    <row r="6" spans="1:20" ht="15.75">
      <c r="A6" s="58"/>
      <c r="B6" s="58"/>
      <c r="C6" s="58"/>
      <c r="D6" s="58"/>
      <c r="E6" s="58"/>
      <c r="F6" s="58"/>
      <c r="G6" s="58"/>
      <c r="H6" s="58"/>
      <c r="I6" s="58"/>
      <c r="J6" s="71" t="s">
        <v>134</v>
      </c>
      <c r="K6" s="71" t="s">
        <v>72</v>
      </c>
      <c r="L6" s="58" t="s">
        <v>30</v>
      </c>
      <c r="M6" s="84"/>
      <c r="N6" s="58"/>
      <c r="O6" s="58"/>
      <c r="P6" s="85"/>
      <c r="Q6" s="84"/>
      <c r="R6" s="85"/>
      <c r="S6" s="84"/>
      <c r="T6" s="58"/>
    </row>
    <row r="7" spans="1:21" ht="15.75">
      <c r="A7" s="65">
        <v>1</v>
      </c>
      <c r="B7" s="66" t="s">
        <v>79</v>
      </c>
      <c r="C7" s="61"/>
      <c r="D7" s="66"/>
      <c r="E7" s="66"/>
      <c r="F7" s="65" t="s">
        <v>56</v>
      </c>
      <c r="G7" s="65" t="s">
        <v>56</v>
      </c>
      <c r="H7" s="66" t="s">
        <v>56</v>
      </c>
      <c r="I7" s="66" t="s">
        <v>56</v>
      </c>
      <c r="J7" s="65" t="s">
        <v>56</v>
      </c>
      <c r="K7" s="65" t="s">
        <v>56</v>
      </c>
      <c r="L7" s="65" t="s">
        <v>56</v>
      </c>
      <c r="M7" s="65" t="s">
        <v>56</v>
      </c>
      <c r="N7" s="65" t="s">
        <v>56</v>
      </c>
      <c r="O7" s="65" t="s">
        <v>56</v>
      </c>
      <c r="P7" s="65" t="s">
        <v>56</v>
      </c>
      <c r="Q7" s="65" t="s">
        <v>56</v>
      </c>
      <c r="R7" s="65" t="s">
        <v>56</v>
      </c>
      <c r="S7" s="65" t="s">
        <v>56</v>
      </c>
      <c r="T7" s="65" t="s">
        <v>56</v>
      </c>
      <c r="U7" s="8" t="s">
        <v>56</v>
      </c>
    </row>
    <row r="8" spans="1:20" ht="15.75">
      <c r="A8" s="67" t="s">
        <v>80</v>
      </c>
      <c r="B8" s="66" t="s">
        <v>81</v>
      </c>
      <c r="C8" s="66"/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73">
        <f>SUM(E8/6000000)*100</f>
        <v>0</v>
      </c>
      <c r="J8" s="66">
        <v>0</v>
      </c>
      <c r="K8" s="66">
        <v>0</v>
      </c>
      <c r="L8" s="66">
        <v>0</v>
      </c>
      <c r="M8" s="73">
        <f>SUM(I8/6000000)*100</f>
        <v>0</v>
      </c>
      <c r="N8" s="66">
        <v>0</v>
      </c>
      <c r="O8" s="73">
        <f>SUM(K8/6000000)*100</f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</row>
    <row r="9" spans="1:20" ht="15.75">
      <c r="A9" s="67" t="s">
        <v>82</v>
      </c>
      <c r="B9" s="66" t="s">
        <v>83</v>
      </c>
      <c r="C9" s="66"/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73">
        <f>SUM(E9/6000000)*100</f>
        <v>0</v>
      </c>
      <c r="J9" s="66">
        <v>0</v>
      </c>
      <c r="K9" s="66">
        <v>0</v>
      </c>
      <c r="L9" s="66">
        <v>0</v>
      </c>
      <c r="M9" s="73">
        <f>SUM(I9/6000000)*100</f>
        <v>0</v>
      </c>
      <c r="N9" s="66">
        <v>0</v>
      </c>
      <c r="O9" s="73">
        <f>SUM(K9/6000000)*100</f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</row>
    <row r="10" spans="1:20" ht="15.75">
      <c r="A10" s="67"/>
      <c r="B10" s="72" t="s">
        <v>140</v>
      </c>
      <c r="C10" s="66" t="s">
        <v>139</v>
      </c>
      <c r="D10" s="62">
        <v>1</v>
      </c>
      <c r="E10" s="62">
        <v>3000890</v>
      </c>
      <c r="F10" s="62">
        <v>0</v>
      </c>
      <c r="G10" s="62">
        <v>0</v>
      </c>
      <c r="H10" s="62">
        <v>3000890</v>
      </c>
      <c r="I10" s="73">
        <f>SUM(H10/6000000)*100</f>
        <v>50.01483333333333</v>
      </c>
      <c r="J10" s="62">
        <v>3000890</v>
      </c>
      <c r="K10" s="62">
        <v>0</v>
      </c>
      <c r="L10" s="62">
        <v>3000890</v>
      </c>
      <c r="M10" s="73">
        <f>SUM(L10/6000000)*100</f>
        <v>50.01483333333333</v>
      </c>
      <c r="N10" s="62">
        <v>0</v>
      </c>
      <c r="O10" s="73">
        <f>SUM(E10/6000000)*100</f>
        <v>50.01483333333333</v>
      </c>
      <c r="P10" s="62">
        <v>0</v>
      </c>
      <c r="Q10" s="62">
        <v>0</v>
      </c>
      <c r="R10" s="62">
        <v>0</v>
      </c>
      <c r="S10" s="62">
        <v>0</v>
      </c>
      <c r="T10" s="62">
        <v>3000890</v>
      </c>
    </row>
    <row r="11" spans="1:20" ht="15.75">
      <c r="A11" s="67" t="s">
        <v>138</v>
      </c>
      <c r="B11" s="66" t="s">
        <v>85</v>
      </c>
      <c r="C11" s="66"/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73">
        <f>SUM(E11/6000000)*100</f>
        <v>0</v>
      </c>
      <c r="J11" s="66">
        <v>0</v>
      </c>
      <c r="K11" s="66">
        <v>0</v>
      </c>
      <c r="L11" s="66">
        <v>0</v>
      </c>
      <c r="M11" s="73">
        <f>SUM(I11/6000000)*100</f>
        <v>0</v>
      </c>
      <c r="N11" s="66">
        <v>0</v>
      </c>
      <c r="O11" s="73">
        <f>SUM(K11/6000000)*100</f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</row>
    <row r="12" spans="1:20" ht="15.75">
      <c r="A12" s="67"/>
      <c r="B12" s="66" t="s">
        <v>87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</row>
    <row r="13" spans="1:20" ht="15.75">
      <c r="A13" s="67"/>
      <c r="B13" s="66" t="s">
        <v>88</v>
      </c>
      <c r="C13" s="66"/>
      <c r="D13" s="66">
        <f>SUM(D8:D11)</f>
        <v>1</v>
      </c>
      <c r="E13" s="66">
        <f>SUM(E8:E11)</f>
        <v>3000890</v>
      </c>
      <c r="F13" s="66">
        <f>SUM(F8:F11)</f>
        <v>0</v>
      </c>
      <c r="G13" s="66">
        <f>SUM(G8:G11)</f>
        <v>0</v>
      </c>
      <c r="H13" s="66">
        <f>SUM(H8:H11)</f>
        <v>3000890</v>
      </c>
      <c r="I13" s="73">
        <f>SUM(H13/6000000)*100</f>
        <v>50.01483333333333</v>
      </c>
      <c r="J13" s="66">
        <f>SUM(J8:J11)</f>
        <v>3000890</v>
      </c>
      <c r="K13" s="66">
        <f>SUM(K8:K11)</f>
        <v>0</v>
      </c>
      <c r="L13" s="66">
        <f>SUM(L8:L11)</f>
        <v>3000890</v>
      </c>
      <c r="M13" s="73">
        <f>SUM(L13/6000000)*100</f>
        <v>50.01483333333333</v>
      </c>
      <c r="N13" s="66">
        <f aca="true" t="shared" si="0" ref="N13:T13">SUM(N8:N11)</f>
        <v>0</v>
      </c>
      <c r="O13" s="73">
        <f>SUM(E13/6000000)*100</f>
        <v>50.01483333333333</v>
      </c>
      <c r="P13" s="66">
        <f t="shared" si="0"/>
        <v>0</v>
      </c>
      <c r="Q13" s="66">
        <f t="shared" si="0"/>
        <v>0</v>
      </c>
      <c r="R13" s="66">
        <f t="shared" si="0"/>
        <v>0</v>
      </c>
      <c r="S13" s="66">
        <f t="shared" si="0"/>
        <v>0</v>
      </c>
      <c r="T13" s="66">
        <f t="shared" si="0"/>
        <v>3000890</v>
      </c>
    </row>
    <row r="14" spans="1:20" ht="15.75">
      <c r="A14" s="67">
        <v>2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</row>
    <row r="15" spans="1:20" ht="15.75">
      <c r="A15" s="67" t="s">
        <v>80</v>
      </c>
      <c r="B15" s="66" t="s">
        <v>89</v>
      </c>
      <c r="C15" s="66"/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73">
        <f>SUM(E15/6000000)*100</f>
        <v>0</v>
      </c>
      <c r="J15" s="66">
        <v>0</v>
      </c>
      <c r="K15" s="66">
        <v>0</v>
      </c>
      <c r="L15" s="66">
        <v>0</v>
      </c>
      <c r="M15" s="73">
        <f>SUM(I15/6000000)*100</f>
        <v>0</v>
      </c>
      <c r="N15" s="66">
        <v>0</v>
      </c>
      <c r="O15" s="73">
        <f>SUM(K15/6000000)*100</f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</row>
    <row r="16" spans="1:20" ht="15.75">
      <c r="A16" s="67" t="s">
        <v>82</v>
      </c>
      <c r="B16" s="66" t="s">
        <v>90</v>
      </c>
      <c r="C16" s="66"/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73">
        <f>SUM(E16/6000000)*100</f>
        <v>0</v>
      </c>
      <c r="J16" s="66">
        <v>0</v>
      </c>
      <c r="K16" s="66">
        <v>0</v>
      </c>
      <c r="L16" s="66">
        <v>0</v>
      </c>
      <c r="M16" s="73">
        <f>SUM(I16/6000000)*100</f>
        <v>0</v>
      </c>
      <c r="N16" s="66">
        <v>0</v>
      </c>
      <c r="O16" s="73">
        <f>SUM(K16/6000000)*100</f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</row>
    <row r="17" spans="1:20" ht="15.75">
      <c r="A17" s="67" t="s">
        <v>91</v>
      </c>
      <c r="B17" s="66" t="s">
        <v>101</v>
      </c>
      <c r="C17" s="66"/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73">
        <f>SUM(E17/6000000)*100</f>
        <v>0</v>
      </c>
      <c r="J17" s="66">
        <v>0</v>
      </c>
      <c r="K17" s="66">
        <v>0</v>
      </c>
      <c r="L17" s="66">
        <v>0</v>
      </c>
      <c r="M17" s="73">
        <f>SUM(I17/6000000)*100</f>
        <v>0</v>
      </c>
      <c r="N17" s="66">
        <v>0</v>
      </c>
      <c r="O17" s="73">
        <f>SUM(K17/6000000)*100</f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</row>
    <row r="18" spans="1:20" ht="15.75">
      <c r="A18" s="67" t="s">
        <v>86</v>
      </c>
      <c r="B18" s="66" t="s">
        <v>92</v>
      </c>
      <c r="C18" s="66"/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73">
        <f>SUM(E18/6000000)*100</f>
        <v>0</v>
      </c>
      <c r="J18" s="66">
        <v>0</v>
      </c>
      <c r="K18" s="66">
        <v>0</v>
      </c>
      <c r="L18" s="66">
        <v>0</v>
      </c>
      <c r="M18" s="73">
        <f>SUM(I18/6000000)*100</f>
        <v>0</v>
      </c>
      <c r="N18" s="66">
        <v>0</v>
      </c>
      <c r="O18" s="73">
        <f>SUM(K18/6000000)*100</f>
        <v>0</v>
      </c>
      <c r="P18" s="66">
        <v>0</v>
      </c>
      <c r="Q18" s="66">
        <v>0</v>
      </c>
      <c r="R18" s="66">
        <v>0</v>
      </c>
      <c r="S18" s="66">
        <v>0</v>
      </c>
      <c r="T18" s="66">
        <v>0</v>
      </c>
    </row>
    <row r="19" spans="1:20" ht="15.75">
      <c r="A19" s="67" t="s">
        <v>94</v>
      </c>
      <c r="B19" s="66" t="s">
        <v>93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</row>
    <row r="20" spans="1:20" ht="15.75">
      <c r="A20" s="67"/>
      <c r="B20" s="66" t="s">
        <v>95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</row>
    <row r="21" spans="1:20" ht="15.75">
      <c r="A21" s="67"/>
      <c r="B21" s="66" t="s">
        <v>97</v>
      </c>
      <c r="C21" s="74"/>
      <c r="D21" s="66">
        <v>0</v>
      </c>
      <c r="E21" s="66">
        <v>0</v>
      </c>
      <c r="F21" s="66">
        <v>0</v>
      </c>
      <c r="G21" s="66">
        <v>0</v>
      </c>
      <c r="H21" s="66">
        <v>0</v>
      </c>
      <c r="I21" s="73">
        <f>SUM(E21/6000000)*100</f>
        <v>0</v>
      </c>
      <c r="J21" s="66">
        <v>0</v>
      </c>
      <c r="K21" s="66">
        <v>0</v>
      </c>
      <c r="L21" s="66">
        <v>0</v>
      </c>
      <c r="M21" s="73">
        <f>SUM(I21/6000000)*100</f>
        <v>0</v>
      </c>
      <c r="N21" s="66">
        <v>0</v>
      </c>
      <c r="O21" s="73">
        <f>SUM(K21/6000000)*100</f>
        <v>0</v>
      </c>
      <c r="P21" s="66">
        <v>0</v>
      </c>
      <c r="Q21" s="66">
        <v>0</v>
      </c>
      <c r="R21" s="66">
        <v>0</v>
      </c>
      <c r="S21" s="66">
        <v>0</v>
      </c>
      <c r="T21" s="66">
        <v>0</v>
      </c>
    </row>
    <row r="22" spans="1:20" ht="15.75">
      <c r="A22" s="67"/>
      <c r="B22" s="66" t="s">
        <v>96</v>
      </c>
      <c r="C22" s="66"/>
      <c r="D22" s="66">
        <f aca="true" t="shared" si="1" ref="D22:T22">SUM(D21)</f>
        <v>0</v>
      </c>
      <c r="E22" s="66">
        <f t="shared" si="1"/>
        <v>0</v>
      </c>
      <c r="F22" s="66">
        <f t="shared" si="1"/>
        <v>0</v>
      </c>
      <c r="G22" s="66">
        <f t="shared" si="1"/>
        <v>0</v>
      </c>
      <c r="H22" s="66">
        <f>SUM(H21)</f>
        <v>0</v>
      </c>
      <c r="I22" s="75">
        <f t="shared" si="1"/>
        <v>0</v>
      </c>
      <c r="J22" s="66">
        <f t="shared" si="1"/>
        <v>0</v>
      </c>
      <c r="K22" s="66">
        <f t="shared" si="1"/>
        <v>0</v>
      </c>
      <c r="L22" s="66">
        <f t="shared" si="1"/>
        <v>0</v>
      </c>
      <c r="M22" s="75">
        <f t="shared" si="1"/>
        <v>0</v>
      </c>
      <c r="N22" s="66">
        <f t="shared" si="1"/>
        <v>0</v>
      </c>
      <c r="O22" s="75">
        <f>SUM(O21)</f>
        <v>0</v>
      </c>
      <c r="P22" s="66">
        <f t="shared" si="1"/>
        <v>0</v>
      </c>
      <c r="Q22" s="66">
        <f t="shared" si="1"/>
        <v>0</v>
      </c>
      <c r="R22" s="66">
        <f t="shared" si="1"/>
        <v>0</v>
      </c>
      <c r="S22" s="66">
        <f t="shared" si="1"/>
        <v>0</v>
      </c>
      <c r="T22" s="66">
        <f t="shared" si="1"/>
        <v>0</v>
      </c>
    </row>
    <row r="23" spans="1:20" ht="15.75">
      <c r="A23" s="66"/>
      <c r="B23" s="66"/>
      <c r="C23" s="7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0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</row>
    <row r="25" spans="1:20" ht="15.75">
      <c r="A25" s="66"/>
      <c r="B25" s="66" t="s">
        <v>98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</row>
    <row r="26" spans="1:20" ht="15.75">
      <c r="A26" s="66"/>
      <c r="B26" s="66" t="s">
        <v>99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</row>
    <row r="27" spans="1:20" ht="15.75">
      <c r="A27" s="66"/>
      <c r="B27" s="66" t="s">
        <v>100</v>
      </c>
      <c r="C27" s="66"/>
      <c r="D27" s="66">
        <f>SUM(D13:D25)</f>
        <v>1</v>
      </c>
      <c r="E27" s="66">
        <f>SUM(E13:E25)</f>
        <v>3000890</v>
      </c>
      <c r="F27" s="66">
        <f>SUM(F22:F25)</f>
        <v>0</v>
      </c>
      <c r="G27" s="66">
        <f>SUM(G22:G25)</f>
        <v>0</v>
      </c>
      <c r="H27" s="66">
        <f>SUM(H13:H25)</f>
        <v>3000890</v>
      </c>
      <c r="I27" s="73">
        <f>SUM(H27/6000000)*100</f>
        <v>50.01483333333333</v>
      </c>
      <c r="J27" s="66">
        <f>SUM(J13:J25)</f>
        <v>3000890</v>
      </c>
      <c r="K27" s="66">
        <f>SUM(K22:K25)</f>
        <v>0</v>
      </c>
      <c r="L27" s="66">
        <f>SUM(L13:L25)</f>
        <v>3000890</v>
      </c>
      <c r="M27" s="73">
        <f>SUM(L27/6000000)*100</f>
        <v>50.01483333333333</v>
      </c>
      <c r="N27" s="66">
        <f aca="true" t="shared" si="2" ref="N27:S27">SUM(N22:N25)</f>
        <v>0</v>
      </c>
      <c r="O27" s="73">
        <f>SUM(E27/6000000)*100</f>
        <v>50.01483333333333</v>
      </c>
      <c r="P27" s="66">
        <f t="shared" si="2"/>
        <v>0</v>
      </c>
      <c r="Q27" s="66">
        <f t="shared" si="2"/>
        <v>0</v>
      </c>
      <c r="R27" s="66">
        <f t="shared" si="2"/>
        <v>0</v>
      </c>
      <c r="S27" s="66">
        <f t="shared" si="2"/>
        <v>0</v>
      </c>
      <c r="T27" s="66">
        <f>SUM(T13:T25)</f>
        <v>3000890</v>
      </c>
    </row>
    <row r="28" spans="1:20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</row>
    <row r="29" spans="1:20" ht="15.75">
      <c r="A29" s="66"/>
      <c r="B29" s="66" t="s">
        <v>102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</row>
    <row r="30" spans="1:20" ht="15.75">
      <c r="A30" s="66"/>
      <c r="B30" s="66" t="s">
        <v>103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1:20" ht="15.75">
      <c r="A31" s="66"/>
      <c r="B31" s="66" t="s">
        <v>104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</sheetData>
  <sheetProtection/>
  <mergeCells count="12">
    <mergeCell ref="J3:M3"/>
    <mergeCell ref="P3:Q3"/>
    <mergeCell ref="R3:S3"/>
    <mergeCell ref="J4:M4"/>
    <mergeCell ref="P4:Q4"/>
    <mergeCell ref="R4:S4"/>
    <mergeCell ref="J5:L5"/>
    <mergeCell ref="M5:M6"/>
    <mergeCell ref="P5:P6"/>
    <mergeCell ref="Q5:Q6"/>
    <mergeCell ref="R5:R6"/>
    <mergeCell ref="S5:S6"/>
  </mergeCells>
  <printOptions/>
  <pageMargins left="0.7" right="0.7" top="0.75" bottom="0.75" header="0.3" footer="0.3"/>
  <pageSetup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74"/>
  <sheetViews>
    <sheetView view="pageBreakPreview" zoomScale="82" zoomScaleSheetLayoutView="82" zoomScalePageLayoutView="0" workbookViewId="0" topLeftCell="K1">
      <selection activeCell="T30" sqref="T30"/>
    </sheetView>
  </sheetViews>
  <sheetFormatPr defaultColWidth="9.00390625" defaultRowHeight="15.75"/>
  <cols>
    <col min="1" max="1" width="3.625" style="16" customWidth="1"/>
    <col min="2" max="2" width="22.75390625" style="16" customWidth="1"/>
    <col min="3" max="3" width="14.00390625" style="16" customWidth="1"/>
    <col min="4" max="4" width="10.50390625" style="16" customWidth="1"/>
    <col min="5" max="5" width="13.125" style="16" customWidth="1"/>
    <col min="6" max="6" width="12.875" style="16" customWidth="1"/>
    <col min="7" max="7" width="8.50390625" style="16" bestFit="1" customWidth="1"/>
    <col min="8" max="8" width="10.50390625" style="16" bestFit="1" customWidth="1"/>
    <col min="9" max="9" width="11.375" style="17" bestFit="1" customWidth="1"/>
    <col min="10" max="10" width="10.50390625" style="16" bestFit="1" customWidth="1"/>
    <col min="11" max="11" width="9.25390625" style="16" customWidth="1"/>
    <col min="12" max="12" width="10.50390625" style="16" bestFit="1" customWidth="1"/>
    <col min="13" max="13" width="18.50390625" style="17" bestFit="1" customWidth="1"/>
    <col min="14" max="14" width="13.50390625" style="16" bestFit="1" customWidth="1"/>
    <col min="15" max="15" width="16.00390625" style="16" bestFit="1" customWidth="1"/>
    <col min="16" max="16" width="5.875" style="16" customWidth="1"/>
    <col min="17" max="17" width="15.25390625" style="16" customWidth="1"/>
    <col min="18" max="18" width="4.25390625" style="16" customWidth="1"/>
    <col min="19" max="19" width="18.375" style="16" bestFit="1" customWidth="1"/>
    <col min="20" max="20" width="12.625" style="16" customWidth="1"/>
    <col min="21" max="21" width="9.00390625" style="16" customWidth="1"/>
    <col min="22" max="22" width="9.00390625" style="14" customWidth="1"/>
    <col min="23" max="28" width="9.00390625" style="7" customWidth="1"/>
  </cols>
  <sheetData>
    <row r="2" spans="1:20" ht="15.75">
      <c r="A2" s="15" t="s">
        <v>105</v>
      </c>
      <c r="T2" s="16" t="s">
        <v>162</v>
      </c>
    </row>
    <row r="3" spans="1:20" ht="140.25" customHeight="1">
      <c r="A3" s="22" t="s">
        <v>56</v>
      </c>
      <c r="B3" s="23" t="s">
        <v>58</v>
      </c>
      <c r="C3" s="23" t="s">
        <v>60</v>
      </c>
      <c r="D3" s="23" t="s">
        <v>17</v>
      </c>
      <c r="E3" s="23" t="s">
        <v>19</v>
      </c>
      <c r="F3" s="23" t="s">
        <v>21</v>
      </c>
      <c r="G3" s="23" t="s">
        <v>65</v>
      </c>
      <c r="H3" s="23" t="s">
        <v>25</v>
      </c>
      <c r="I3" s="24" t="s">
        <v>68</v>
      </c>
      <c r="J3" s="95" t="s">
        <v>28</v>
      </c>
      <c r="K3" s="95"/>
      <c r="L3" s="95"/>
      <c r="M3" s="95"/>
      <c r="N3" s="23" t="s">
        <v>32</v>
      </c>
      <c r="O3" s="23" t="s">
        <v>106</v>
      </c>
      <c r="P3" s="95" t="s">
        <v>39</v>
      </c>
      <c r="Q3" s="95"/>
      <c r="R3" s="95" t="s">
        <v>40</v>
      </c>
      <c r="S3" s="95"/>
      <c r="T3" s="23" t="s">
        <v>41</v>
      </c>
    </row>
    <row r="4" spans="1:20" ht="30">
      <c r="A4" s="25"/>
      <c r="B4" s="25" t="s">
        <v>59</v>
      </c>
      <c r="C4" s="25" t="s">
        <v>61</v>
      </c>
      <c r="D4" s="25" t="s">
        <v>62</v>
      </c>
      <c r="E4" s="25" t="s">
        <v>63</v>
      </c>
      <c r="F4" s="25" t="s">
        <v>64</v>
      </c>
      <c r="G4" s="25" t="s">
        <v>66</v>
      </c>
      <c r="H4" s="26" t="s">
        <v>67</v>
      </c>
      <c r="I4" s="27" t="s">
        <v>69</v>
      </c>
      <c r="J4" s="96" t="s">
        <v>70</v>
      </c>
      <c r="K4" s="96"/>
      <c r="L4" s="96"/>
      <c r="M4" s="96"/>
      <c r="N4" s="25" t="s">
        <v>74</v>
      </c>
      <c r="O4" s="26" t="s">
        <v>107</v>
      </c>
      <c r="P4" s="96" t="s">
        <v>77</v>
      </c>
      <c r="Q4" s="96"/>
      <c r="R4" s="96" t="s">
        <v>78</v>
      </c>
      <c r="S4" s="96"/>
      <c r="T4" s="25" t="s">
        <v>76</v>
      </c>
    </row>
    <row r="5" spans="1:20" ht="32.25" customHeight="1">
      <c r="A5" s="30"/>
      <c r="B5" s="30"/>
      <c r="C5" s="30"/>
      <c r="D5" s="30"/>
      <c r="E5" s="30"/>
      <c r="F5" s="30"/>
      <c r="G5" s="30"/>
      <c r="H5" s="30"/>
      <c r="I5" s="32"/>
      <c r="J5" s="88" t="s">
        <v>29</v>
      </c>
      <c r="K5" s="89"/>
      <c r="L5" s="90"/>
      <c r="M5" s="91" t="s">
        <v>135</v>
      </c>
      <c r="N5" s="42"/>
      <c r="O5" s="42"/>
      <c r="P5" s="93" t="s">
        <v>37</v>
      </c>
      <c r="Q5" s="94" t="s">
        <v>38</v>
      </c>
      <c r="R5" s="93" t="s">
        <v>37</v>
      </c>
      <c r="S5" s="94" t="s">
        <v>38</v>
      </c>
      <c r="T5" s="42"/>
    </row>
    <row r="6" spans="1:20" ht="15.75">
      <c r="A6" s="30"/>
      <c r="B6" s="30"/>
      <c r="C6" s="30"/>
      <c r="D6" s="30"/>
      <c r="E6" s="30"/>
      <c r="F6" s="30"/>
      <c r="G6" s="30"/>
      <c r="H6" s="30"/>
      <c r="I6" s="32"/>
      <c r="J6" s="29" t="s">
        <v>71</v>
      </c>
      <c r="K6" s="29" t="s">
        <v>72</v>
      </c>
      <c r="L6" s="48" t="s">
        <v>30</v>
      </c>
      <c r="M6" s="92"/>
      <c r="N6" s="43"/>
      <c r="O6" s="44"/>
      <c r="P6" s="93"/>
      <c r="Q6" s="94"/>
      <c r="R6" s="93"/>
      <c r="S6" s="94"/>
      <c r="T6" s="43"/>
    </row>
    <row r="7" spans="1:20" ht="15.75">
      <c r="A7" s="28">
        <v>1</v>
      </c>
      <c r="B7" s="29" t="s">
        <v>92</v>
      </c>
      <c r="C7" s="30"/>
      <c r="D7" s="30"/>
      <c r="E7" s="30"/>
      <c r="F7" s="31" t="s">
        <v>56</v>
      </c>
      <c r="G7" s="31" t="s">
        <v>56</v>
      </c>
      <c r="H7" s="30" t="s">
        <v>56</v>
      </c>
      <c r="I7" s="32" t="s">
        <v>56</v>
      </c>
      <c r="J7" s="31" t="s">
        <v>56</v>
      </c>
      <c r="K7" s="31" t="s">
        <v>56</v>
      </c>
      <c r="L7" s="31" t="s">
        <v>56</v>
      </c>
      <c r="M7" s="33" t="s">
        <v>56</v>
      </c>
      <c r="N7" s="31" t="s">
        <v>56</v>
      </c>
      <c r="O7" s="31" t="s">
        <v>56</v>
      </c>
      <c r="P7" s="31" t="s">
        <v>56</v>
      </c>
      <c r="Q7" s="31" t="s">
        <v>56</v>
      </c>
      <c r="R7" s="31" t="s">
        <v>56</v>
      </c>
      <c r="S7" s="31" t="s">
        <v>56</v>
      </c>
      <c r="T7" s="31" t="s">
        <v>56</v>
      </c>
    </row>
    <row r="8" spans="1:20" ht="15.75">
      <c r="A8" s="31" t="s">
        <v>80</v>
      </c>
      <c r="B8" s="34" t="s">
        <v>108</v>
      </c>
      <c r="C8" s="30"/>
      <c r="D8" s="30">
        <v>0</v>
      </c>
      <c r="E8" s="78">
        <v>0</v>
      </c>
      <c r="F8" s="78">
        <v>0</v>
      </c>
      <c r="G8" s="78">
        <v>0</v>
      </c>
      <c r="H8" s="78">
        <v>0</v>
      </c>
      <c r="I8" s="79">
        <v>0</v>
      </c>
      <c r="J8" s="78">
        <v>0</v>
      </c>
      <c r="K8" s="78">
        <v>0</v>
      </c>
      <c r="L8" s="78">
        <v>0</v>
      </c>
      <c r="M8" s="79">
        <v>0</v>
      </c>
      <c r="N8" s="78">
        <v>0</v>
      </c>
      <c r="O8" s="79">
        <v>0</v>
      </c>
      <c r="P8" s="78">
        <v>0</v>
      </c>
      <c r="Q8" s="79">
        <v>0</v>
      </c>
      <c r="R8" s="78">
        <v>0</v>
      </c>
      <c r="S8" s="78">
        <v>0</v>
      </c>
      <c r="T8" s="78">
        <v>0</v>
      </c>
    </row>
    <row r="9" spans="1:20" ht="15.75">
      <c r="A9" s="31"/>
      <c r="B9" s="35"/>
      <c r="C9" s="30"/>
      <c r="D9" s="34"/>
      <c r="E9" s="48"/>
      <c r="F9" s="48"/>
      <c r="G9" s="48"/>
      <c r="H9" s="48"/>
      <c r="I9" s="80"/>
      <c r="J9" s="48"/>
      <c r="K9" s="48"/>
      <c r="L9" s="48"/>
      <c r="M9" s="80"/>
      <c r="N9" s="48"/>
      <c r="O9" s="80"/>
      <c r="P9" s="48"/>
      <c r="Q9" s="80"/>
      <c r="R9" s="48"/>
      <c r="S9" s="80"/>
      <c r="T9" s="48"/>
    </row>
    <row r="10" spans="1:20" ht="15.75">
      <c r="A10" s="28" t="s">
        <v>82</v>
      </c>
      <c r="B10" s="34" t="s">
        <v>109</v>
      </c>
      <c r="C10" s="30"/>
      <c r="D10" s="30">
        <v>0</v>
      </c>
      <c r="E10" s="78">
        <v>0</v>
      </c>
      <c r="F10" s="78">
        <v>0</v>
      </c>
      <c r="G10" s="78">
        <v>0</v>
      </c>
      <c r="H10" s="78">
        <v>0</v>
      </c>
      <c r="I10" s="79">
        <v>0</v>
      </c>
      <c r="J10" s="78">
        <v>0</v>
      </c>
      <c r="K10" s="78">
        <v>0</v>
      </c>
      <c r="L10" s="78">
        <v>0</v>
      </c>
      <c r="M10" s="79">
        <v>0</v>
      </c>
      <c r="N10" s="78">
        <v>0</v>
      </c>
      <c r="O10" s="79">
        <v>0</v>
      </c>
      <c r="P10" s="78">
        <v>0</v>
      </c>
      <c r="Q10" s="79">
        <v>0</v>
      </c>
      <c r="R10" s="78">
        <v>0</v>
      </c>
      <c r="S10" s="79">
        <v>0</v>
      </c>
      <c r="T10" s="78">
        <v>0</v>
      </c>
    </row>
    <row r="11" spans="1:20" ht="15.75">
      <c r="A11" s="28" t="s">
        <v>84</v>
      </c>
      <c r="B11" s="34" t="s">
        <v>110</v>
      </c>
      <c r="C11" s="30"/>
      <c r="D11" s="30">
        <v>0</v>
      </c>
      <c r="E11" s="78">
        <v>0</v>
      </c>
      <c r="F11" s="78">
        <v>0</v>
      </c>
      <c r="G11" s="78">
        <v>0</v>
      </c>
      <c r="H11" s="78">
        <v>0</v>
      </c>
      <c r="I11" s="79">
        <v>0</v>
      </c>
      <c r="J11" s="78">
        <v>0</v>
      </c>
      <c r="K11" s="78">
        <v>0</v>
      </c>
      <c r="L11" s="78">
        <v>0</v>
      </c>
      <c r="M11" s="79">
        <v>0</v>
      </c>
      <c r="N11" s="78">
        <v>0</v>
      </c>
      <c r="O11" s="79">
        <v>0</v>
      </c>
      <c r="P11" s="78">
        <v>0</v>
      </c>
      <c r="Q11" s="79">
        <v>0</v>
      </c>
      <c r="R11" s="78">
        <v>0</v>
      </c>
      <c r="S11" s="79">
        <v>0</v>
      </c>
      <c r="T11" s="78">
        <v>0</v>
      </c>
    </row>
    <row r="12" spans="1:20" ht="31.5">
      <c r="A12" s="37" t="s">
        <v>86</v>
      </c>
      <c r="B12" s="38" t="s">
        <v>111</v>
      </c>
      <c r="C12" s="30"/>
      <c r="D12" s="30">
        <v>0</v>
      </c>
      <c r="E12" s="78">
        <v>0</v>
      </c>
      <c r="F12" s="78">
        <v>0</v>
      </c>
      <c r="G12" s="78">
        <v>0</v>
      </c>
      <c r="H12" s="78">
        <v>0</v>
      </c>
      <c r="I12" s="79">
        <v>0</v>
      </c>
      <c r="J12" s="78">
        <v>0</v>
      </c>
      <c r="K12" s="78">
        <v>0</v>
      </c>
      <c r="L12" s="78">
        <v>0</v>
      </c>
      <c r="M12" s="79">
        <v>0</v>
      </c>
      <c r="N12" s="78">
        <v>0</v>
      </c>
      <c r="O12" s="79">
        <v>0</v>
      </c>
      <c r="P12" s="78">
        <v>0</v>
      </c>
      <c r="Q12" s="79">
        <v>0</v>
      </c>
      <c r="R12" s="78">
        <v>0</v>
      </c>
      <c r="S12" s="79">
        <v>0</v>
      </c>
      <c r="T12" s="78">
        <v>0</v>
      </c>
    </row>
    <row r="13" spans="1:20" ht="31.5">
      <c r="A13" s="37" t="s">
        <v>94</v>
      </c>
      <c r="B13" s="39" t="s">
        <v>112</v>
      </c>
      <c r="C13" s="30"/>
      <c r="D13" s="30">
        <v>7</v>
      </c>
      <c r="E13" s="30">
        <v>193464</v>
      </c>
      <c r="F13" s="30">
        <v>0</v>
      </c>
      <c r="G13" s="30">
        <v>0</v>
      </c>
      <c r="H13" s="30">
        <v>193464</v>
      </c>
      <c r="I13" s="32">
        <f>E13/6000000*100</f>
        <v>3.2244</v>
      </c>
      <c r="J13" s="30">
        <v>193464</v>
      </c>
      <c r="K13" s="30">
        <v>0</v>
      </c>
      <c r="L13" s="30">
        <v>193464</v>
      </c>
      <c r="M13" s="32">
        <f>J13/6000000*100</f>
        <v>3.2244</v>
      </c>
      <c r="N13" s="30">
        <v>0</v>
      </c>
      <c r="O13" s="32">
        <f>M13</f>
        <v>3.2244</v>
      </c>
      <c r="P13" s="30">
        <v>0</v>
      </c>
      <c r="Q13" s="32">
        <v>0</v>
      </c>
      <c r="R13" s="30">
        <v>0</v>
      </c>
      <c r="S13" s="32">
        <v>0</v>
      </c>
      <c r="T13" s="30">
        <v>193464</v>
      </c>
    </row>
    <row r="14" spans="1:20" ht="15.75">
      <c r="A14" s="37"/>
      <c r="B14" s="45" t="s">
        <v>156</v>
      </c>
      <c r="C14" s="30" t="s">
        <v>157</v>
      </c>
      <c r="D14" s="30">
        <v>1</v>
      </c>
      <c r="E14" s="35">
        <v>70739</v>
      </c>
      <c r="F14" s="30">
        <v>0</v>
      </c>
      <c r="G14" s="30">
        <v>0</v>
      </c>
      <c r="H14" s="35">
        <v>70739</v>
      </c>
      <c r="I14" s="32">
        <f>E14/6000000*100</f>
        <v>1.1789833333333333</v>
      </c>
      <c r="J14" s="35">
        <v>70739</v>
      </c>
      <c r="K14" s="30">
        <v>0</v>
      </c>
      <c r="L14" s="35">
        <v>70739</v>
      </c>
      <c r="M14" s="32">
        <f>J14/6000000*100</f>
        <v>1.1789833333333333</v>
      </c>
      <c r="N14" s="30">
        <v>0</v>
      </c>
      <c r="O14" s="32">
        <f>M14</f>
        <v>1.1789833333333333</v>
      </c>
      <c r="P14" s="30">
        <v>0</v>
      </c>
      <c r="Q14" s="32">
        <v>0</v>
      </c>
      <c r="R14" s="30">
        <v>0</v>
      </c>
      <c r="S14" s="32">
        <v>0</v>
      </c>
      <c r="T14" s="35">
        <v>70739</v>
      </c>
    </row>
    <row r="15" spans="1:20" ht="15.75">
      <c r="A15" s="31"/>
      <c r="B15" s="30"/>
      <c r="C15" s="30"/>
      <c r="D15" s="30"/>
      <c r="E15" s="35"/>
      <c r="F15" s="30"/>
      <c r="G15" s="30"/>
      <c r="H15" s="35"/>
      <c r="I15" s="32"/>
      <c r="J15" s="35"/>
      <c r="K15" s="30"/>
      <c r="L15" s="35"/>
      <c r="M15" s="32"/>
      <c r="N15" s="30"/>
      <c r="O15" s="32"/>
      <c r="P15" s="30"/>
      <c r="Q15" s="32"/>
      <c r="R15" s="30"/>
      <c r="S15" s="32"/>
      <c r="T15" s="35"/>
    </row>
    <row r="16" spans="1:20" ht="15.75">
      <c r="A16" s="28" t="s">
        <v>113</v>
      </c>
      <c r="B16" s="29" t="s">
        <v>85</v>
      </c>
      <c r="C16" s="30"/>
      <c r="D16" s="30">
        <v>7</v>
      </c>
      <c r="E16" s="35">
        <v>120270</v>
      </c>
      <c r="F16" s="30">
        <v>0</v>
      </c>
      <c r="G16" s="30">
        <v>0</v>
      </c>
      <c r="H16" s="35">
        <v>120270</v>
      </c>
      <c r="I16" s="32">
        <f>E16/6000000*100</f>
        <v>2.0045</v>
      </c>
      <c r="J16" s="35">
        <v>120270</v>
      </c>
      <c r="K16" s="30">
        <v>0</v>
      </c>
      <c r="L16" s="35">
        <v>120270</v>
      </c>
      <c r="M16" s="32">
        <f>J16/6000000*100</f>
        <v>2.0045</v>
      </c>
      <c r="N16" s="30">
        <v>0</v>
      </c>
      <c r="O16" s="32">
        <f>M16</f>
        <v>2.0045</v>
      </c>
      <c r="P16" s="30">
        <v>0</v>
      </c>
      <c r="Q16" s="32">
        <f>SUM(P16/6000000)*100</f>
        <v>0</v>
      </c>
      <c r="R16" s="30">
        <v>0</v>
      </c>
      <c r="S16" s="32">
        <f>SUM(R16/6000000)*100</f>
        <v>0</v>
      </c>
      <c r="T16" s="35">
        <v>100270</v>
      </c>
    </row>
    <row r="17" spans="1:20" ht="15.75">
      <c r="A17" s="31"/>
      <c r="B17" s="30" t="s">
        <v>153</v>
      </c>
      <c r="C17" s="30" t="s">
        <v>154</v>
      </c>
      <c r="D17" s="30">
        <v>1</v>
      </c>
      <c r="E17" s="35">
        <v>66000</v>
      </c>
      <c r="F17" s="30">
        <v>0</v>
      </c>
      <c r="G17" s="30">
        <v>0</v>
      </c>
      <c r="H17" s="35">
        <v>66000</v>
      </c>
      <c r="I17" s="32">
        <f>E17/6000000*100</f>
        <v>1.0999999999999999</v>
      </c>
      <c r="J17" s="35">
        <v>66000</v>
      </c>
      <c r="K17" s="30">
        <v>0</v>
      </c>
      <c r="L17" s="35">
        <v>66000</v>
      </c>
      <c r="M17" s="32">
        <f>J17/6000000*100</f>
        <v>1.0999999999999999</v>
      </c>
      <c r="N17" s="30">
        <v>0</v>
      </c>
      <c r="O17" s="32">
        <f>M17</f>
        <v>1.0999999999999999</v>
      </c>
      <c r="P17" s="30">
        <v>0</v>
      </c>
      <c r="Q17" s="32">
        <v>0</v>
      </c>
      <c r="R17" s="30">
        <v>0</v>
      </c>
      <c r="S17" s="32">
        <v>0</v>
      </c>
      <c r="T17" s="35">
        <v>66000</v>
      </c>
    </row>
    <row r="18" spans="1:20" ht="15.75">
      <c r="A18" s="28" t="s">
        <v>114</v>
      </c>
      <c r="B18" s="29" t="s">
        <v>115</v>
      </c>
      <c r="C18" s="30"/>
      <c r="D18" s="30">
        <v>1</v>
      </c>
      <c r="E18" s="30">
        <v>782975</v>
      </c>
      <c r="F18" s="30">
        <v>0</v>
      </c>
      <c r="G18" s="30">
        <v>0</v>
      </c>
      <c r="H18" s="30">
        <v>782975</v>
      </c>
      <c r="I18" s="32">
        <f>E18/6000000*100</f>
        <v>13.049583333333334</v>
      </c>
      <c r="J18" s="30">
        <v>782975</v>
      </c>
      <c r="K18" s="30">
        <v>0</v>
      </c>
      <c r="L18" s="30">
        <v>782975</v>
      </c>
      <c r="M18" s="32">
        <f>J18/6000000*100</f>
        <v>13.049583333333334</v>
      </c>
      <c r="N18" s="30">
        <v>0</v>
      </c>
      <c r="O18" s="32">
        <f>M18</f>
        <v>13.049583333333334</v>
      </c>
      <c r="P18" s="30">
        <v>0</v>
      </c>
      <c r="Q18" s="32">
        <v>0</v>
      </c>
      <c r="R18" s="30">
        <v>0</v>
      </c>
      <c r="S18" s="32">
        <v>0</v>
      </c>
      <c r="T18" s="30">
        <v>782975</v>
      </c>
    </row>
    <row r="19" spans="1:20" ht="31.5">
      <c r="A19" s="28"/>
      <c r="B19" s="40" t="s">
        <v>142</v>
      </c>
      <c r="C19" s="30" t="s">
        <v>143</v>
      </c>
      <c r="D19" s="30">
        <v>1</v>
      </c>
      <c r="E19" s="30">
        <v>782975</v>
      </c>
      <c r="F19" s="30">
        <v>0</v>
      </c>
      <c r="G19" s="30">
        <v>0</v>
      </c>
      <c r="H19" s="30">
        <v>782975</v>
      </c>
      <c r="I19" s="32">
        <f>E19/6000000*100</f>
        <v>13.049583333333334</v>
      </c>
      <c r="J19" s="30">
        <v>782975</v>
      </c>
      <c r="K19" s="30">
        <v>0</v>
      </c>
      <c r="L19" s="30">
        <v>782975</v>
      </c>
      <c r="M19" s="32">
        <f>J19/6000000*100</f>
        <v>13.049583333333334</v>
      </c>
      <c r="N19" s="30">
        <v>0</v>
      </c>
      <c r="O19" s="32">
        <f>M19</f>
        <v>13.049583333333334</v>
      </c>
      <c r="P19" s="30">
        <v>0</v>
      </c>
      <c r="Q19" s="32">
        <v>0</v>
      </c>
      <c r="R19" s="30">
        <v>0</v>
      </c>
      <c r="S19" s="32">
        <v>0</v>
      </c>
      <c r="T19" s="30">
        <v>782975</v>
      </c>
    </row>
    <row r="20" spans="1:20" ht="15.75">
      <c r="A20" s="28" t="s">
        <v>116</v>
      </c>
      <c r="B20" s="29" t="s">
        <v>117</v>
      </c>
      <c r="C20" s="30"/>
      <c r="D20" s="30">
        <v>0</v>
      </c>
      <c r="E20" s="35">
        <v>0</v>
      </c>
      <c r="F20" s="30">
        <v>0</v>
      </c>
      <c r="G20" s="30">
        <v>0</v>
      </c>
      <c r="H20" s="30">
        <v>0</v>
      </c>
      <c r="I20" s="32">
        <v>0</v>
      </c>
      <c r="J20" s="30">
        <v>0</v>
      </c>
      <c r="K20" s="30">
        <v>0</v>
      </c>
      <c r="L20" s="30">
        <v>0</v>
      </c>
      <c r="M20" s="32">
        <v>0</v>
      </c>
      <c r="N20" s="30">
        <v>0</v>
      </c>
      <c r="O20" s="32">
        <v>0</v>
      </c>
      <c r="P20" s="30">
        <v>0</v>
      </c>
      <c r="Q20" s="32">
        <v>0</v>
      </c>
      <c r="R20" s="30">
        <v>0</v>
      </c>
      <c r="S20" s="32">
        <v>0</v>
      </c>
      <c r="T20" s="31">
        <v>0</v>
      </c>
    </row>
    <row r="21" spans="1:20" ht="15.75">
      <c r="A21" s="28" t="s">
        <v>14</v>
      </c>
      <c r="B21" s="29" t="s">
        <v>87</v>
      </c>
      <c r="C21" s="30"/>
      <c r="D21" s="30"/>
      <c r="E21" s="35"/>
      <c r="F21" s="30"/>
      <c r="G21" s="30"/>
      <c r="H21" s="30"/>
      <c r="I21" s="32"/>
      <c r="J21" s="30"/>
      <c r="K21" s="30"/>
      <c r="L21" s="30"/>
      <c r="M21" s="32"/>
      <c r="N21" s="30"/>
      <c r="O21" s="32"/>
      <c r="P21" s="30"/>
      <c r="Q21" s="32"/>
      <c r="R21" s="30"/>
      <c r="S21" s="32"/>
      <c r="T21" s="31"/>
    </row>
    <row r="22" spans="1:20" ht="15.75">
      <c r="A22" s="31"/>
      <c r="B22" s="29" t="s">
        <v>120</v>
      </c>
      <c r="C22" s="30"/>
      <c r="D22" s="29">
        <f>D13+D16+D18</f>
        <v>15</v>
      </c>
      <c r="E22" s="29">
        <f>E13+E16+E18</f>
        <v>1096709</v>
      </c>
      <c r="F22" s="29">
        <f>SUM(F10:F21)</f>
        <v>0</v>
      </c>
      <c r="G22" s="29">
        <f>SUM(G10:G21)</f>
        <v>0</v>
      </c>
      <c r="H22" s="29">
        <f>H13+H16+H18</f>
        <v>1096709</v>
      </c>
      <c r="I22" s="36">
        <f>I13+I16+I18</f>
        <v>18.278483333333334</v>
      </c>
      <c r="J22" s="29">
        <f>J13+J16+J18</f>
        <v>1096709</v>
      </c>
      <c r="K22" s="29">
        <f>SUM(K10:K21)</f>
        <v>0</v>
      </c>
      <c r="L22" s="29">
        <f>L13+L16+L18</f>
        <v>1096709</v>
      </c>
      <c r="M22" s="36">
        <f>M13+M16+M18</f>
        <v>18.278483333333334</v>
      </c>
      <c r="N22" s="29">
        <v>0</v>
      </c>
      <c r="O22" s="36">
        <f>O13+O16+O18</f>
        <v>18.278483333333334</v>
      </c>
      <c r="P22" s="29">
        <v>0</v>
      </c>
      <c r="Q22" s="36">
        <v>0</v>
      </c>
      <c r="R22" s="29">
        <f>SUM(R10:R21)</f>
        <v>0</v>
      </c>
      <c r="S22" s="36">
        <v>0</v>
      </c>
      <c r="T22" s="29">
        <f>T13+T16+T18</f>
        <v>1076709</v>
      </c>
    </row>
    <row r="23" spans="1:20" ht="15.75">
      <c r="A23" s="31"/>
      <c r="B23" s="30"/>
      <c r="C23" s="30"/>
      <c r="D23" s="30"/>
      <c r="E23" s="30"/>
      <c r="F23" s="30"/>
      <c r="G23" s="30"/>
      <c r="H23" s="30"/>
      <c r="I23" s="32"/>
      <c r="J23" s="30"/>
      <c r="K23" s="30"/>
      <c r="L23" s="30"/>
      <c r="M23" s="32"/>
      <c r="N23" s="30"/>
      <c r="O23" s="32"/>
      <c r="P23" s="30"/>
      <c r="Q23" s="32"/>
      <c r="R23" s="30"/>
      <c r="S23" s="32"/>
      <c r="T23" s="31"/>
    </row>
    <row r="24" spans="1:20" ht="15.75">
      <c r="A24" s="31">
        <v>2</v>
      </c>
      <c r="B24" s="30" t="s">
        <v>119</v>
      </c>
      <c r="C24" s="30"/>
      <c r="D24" s="30">
        <v>0</v>
      </c>
      <c r="E24" s="35">
        <v>0</v>
      </c>
      <c r="F24" s="30">
        <v>0</v>
      </c>
      <c r="G24" s="30">
        <v>0</v>
      </c>
      <c r="H24" s="30">
        <v>0</v>
      </c>
      <c r="I24" s="32">
        <v>0</v>
      </c>
      <c r="J24" s="30">
        <v>0</v>
      </c>
      <c r="K24" s="30">
        <v>0</v>
      </c>
      <c r="L24" s="30">
        <v>0</v>
      </c>
      <c r="M24" s="32">
        <v>0</v>
      </c>
      <c r="N24" s="30">
        <v>0</v>
      </c>
      <c r="O24" s="32">
        <v>0</v>
      </c>
      <c r="P24" s="30">
        <v>0</v>
      </c>
      <c r="Q24" s="32">
        <v>0</v>
      </c>
      <c r="R24" s="30">
        <v>0</v>
      </c>
      <c r="S24" s="32">
        <v>0</v>
      </c>
      <c r="T24" s="31">
        <v>0</v>
      </c>
    </row>
    <row r="25" spans="1:20" ht="15.75">
      <c r="A25" s="31"/>
      <c r="B25" s="30" t="s">
        <v>118</v>
      </c>
      <c r="C25" s="30"/>
      <c r="D25" s="30"/>
      <c r="E25" s="30"/>
      <c r="F25" s="30"/>
      <c r="G25" s="30"/>
      <c r="H25" s="30"/>
      <c r="I25" s="32"/>
      <c r="J25" s="30"/>
      <c r="K25" s="30"/>
      <c r="L25" s="30"/>
      <c r="M25" s="32"/>
      <c r="N25" s="30"/>
      <c r="O25" s="32"/>
      <c r="P25" s="30"/>
      <c r="Q25" s="32"/>
      <c r="R25" s="30"/>
      <c r="S25" s="32"/>
      <c r="T25" s="31"/>
    </row>
    <row r="26" spans="1:20" ht="15.75">
      <c r="A26" s="31"/>
      <c r="B26" s="29" t="s">
        <v>121</v>
      </c>
      <c r="C26" s="30"/>
      <c r="D26" s="30">
        <v>0</v>
      </c>
      <c r="E26" s="35">
        <v>0</v>
      </c>
      <c r="F26" s="30">
        <v>0</v>
      </c>
      <c r="G26" s="30">
        <v>0</v>
      </c>
      <c r="H26" s="30">
        <v>0</v>
      </c>
      <c r="I26" s="32">
        <v>0</v>
      </c>
      <c r="J26" s="30">
        <v>0</v>
      </c>
      <c r="K26" s="30">
        <v>0</v>
      </c>
      <c r="L26" s="30">
        <v>0</v>
      </c>
      <c r="M26" s="32">
        <v>0</v>
      </c>
      <c r="N26" s="30">
        <v>0</v>
      </c>
      <c r="O26" s="32">
        <v>0</v>
      </c>
      <c r="P26" s="30">
        <v>0</v>
      </c>
      <c r="Q26" s="32">
        <v>0</v>
      </c>
      <c r="R26" s="30">
        <v>0</v>
      </c>
      <c r="S26" s="32">
        <v>0</v>
      </c>
      <c r="T26" s="31">
        <v>0</v>
      </c>
    </row>
    <row r="27" spans="1:20" ht="15.75">
      <c r="A27" s="31"/>
      <c r="B27" s="30"/>
      <c r="C27" s="30"/>
      <c r="D27" s="30"/>
      <c r="E27" s="30"/>
      <c r="F27" s="30"/>
      <c r="G27" s="30"/>
      <c r="H27" s="30"/>
      <c r="I27" s="32"/>
      <c r="J27" s="30"/>
      <c r="K27" s="30"/>
      <c r="L27" s="30"/>
      <c r="M27" s="32"/>
      <c r="N27" s="30"/>
      <c r="O27" s="32"/>
      <c r="P27" s="30"/>
      <c r="Q27" s="32"/>
      <c r="R27" s="30"/>
      <c r="S27" s="32"/>
      <c r="T27" s="31"/>
    </row>
    <row r="28" spans="1:20" ht="15.75">
      <c r="A28" s="28">
        <v>3</v>
      </c>
      <c r="B28" s="29" t="s">
        <v>122</v>
      </c>
      <c r="C28" s="30"/>
      <c r="D28" s="30"/>
      <c r="E28" s="30"/>
      <c r="F28" s="30"/>
      <c r="G28" s="30"/>
      <c r="H28" s="30"/>
      <c r="I28" s="32"/>
      <c r="J28" s="30"/>
      <c r="K28" s="30"/>
      <c r="L28" s="30"/>
      <c r="M28" s="32"/>
      <c r="N28" s="30"/>
      <c r="O28" s="32"/>
      <c r="P28" s="30"/>
      <c r="Q28" s="32"/>
      <c r="R28" s="30"/>
      <c r="S28" s="32"/>
      <c r="T28" s="31"/>
    </row>
    <row r="29" spans="1:20" ht="47.25">
      <c r="A29" s="31" t="s">
        <v>80</v>
      </c>
      <c r="B29" s="40" t="s">
        <v>123</v>
      </c>
      <c r="C29" s="30"/>
      <c r="D29" s="30">
        <v>16863</v>
      </c>
      <c r="E29" s="35">
        <v>1527473</v>
      </c>
      <c r="F29" s="30">
        <v>0</v>
      </c>
      <c r="G29" s="30">
        <v>0</v>
      </c>
      <c r="H29" s="35">
        <v>1527473</v>
      </c>
      <c r="I29" s="32">
        <f>E29/6000000*100</f>
        <v>25.45788333333333</v>
      </c>
      <c r="J29" s="35">
        <v>1527473</v>
      </c>
      <c r="K29" s="30">
        <v>0</v>
      </c>
      <c r="L29" s="35">
        <v>1527473</v>
      </c>
      <c r="M29" s="32">
        <f>J29/6000000*100</f>
        <v>25.45788333333333</v>
      </c>
      <c r="N29" s="30">
        <v>0</v>
      </c>
      <c r="O29" s="32">
        <f>M29</f>
        <v>25.45788333333333</v>
      </c>
      <c r="P29" s="30">
        <v>0</v>
      </c>
      <c r="Q29" s="32">
        <v>0</v>
      </c>
      <c r="R29" s="30">
        <v>0</v>
      </c>
      <c r="S29" s="32">
        <v>0</v>
      </c>
      <c r="T29" s="78">
        <v>1354033</v>
      </c>
    </row>
    <row r="30" spans="1:20" ht="15.75">
      <c r="A30" s="31"/>
      <c r="B30" s="46" t="s">
        <v>145</v>
      </c>
      <c r="C30" s="30" t="s">
        <v>144</v>
      </c>
      <c r="D30" s="30">
        <v>1</v>
      </c>
      <c r="E30" s="35">
        <v>75530</v>
      </c>
      <c r="F30" s="30">
        <v>0</v>
      </c>
      <c r="G30" s="30">
        <v>0</v>
      </c>
      <c r="H30" s="35">
        <v>75530</v>
      </c>
      <c r="I30" s="32">
        <f>E30/6000000*100</f>
        <v>1.2588333333333332</v>
      </c>
      <c r="J30" s="35">
        <v>75530</v>
      </c>
      <c r="K30" s="30">
        <v>0</v>
      </c>
      <c r="L30" s="35">
        <v>75530</v>
      </c>
      <c r="M30" s="32">
        <f>J30/6000000*100</f>
        <v>1.2588333333333332</v>
      </c>
      <c r="N30" s="30">
        <v>0</v>
      </c>
      <c r="O30" s="32">
        <f>M30</f>
        <v>1.2588333333333332</v>
      </c>
      <c r="P30" s="30">
        <v>0</v>
      </c>
      <c r="Q30" s="32">
        <v>0</v>
      </c>
      <c r="R30" s="30">
        <v>0</v>
      </c>
      <c r="S30" s="32">
        <v>0</v>
      </c>
      <c r="T30" s="97">
        <v>75530</v>
      </c>
    </row>
    <row r="31" spans="1:20" ht="63">
      <c r="A31" s="41" t="s">
        <v>82</v>
      </c>
      <c r="B31" s="40" t="s">
        <v>124</v>
      </c>
      <c r="C31" s="30"/>
      <c r="D31" s="30">
        <v>0</v>
      </c>
      <c r="E31" s="30">
        <v>0</v>
      </c>
      <c r="F31" s="30">
        <v>0</v>
      </c>
      <c r="G31" s="30">
        <v>0</v>
      </c>
      <c r="H31" s="30"/>
      <c r="I31" s="32">
        <v>0</v>
      </c>
      <c r="J31" s="30">
        <v>0</v>
      </c>
      <c r="K31" s="30">
        <v>0</v>
      </c>
      <c r="L31" s="30">
        <v>0</v>
      </c>
      <c r="M31" s="32">
        <v>0</v>
      </c>
      <c r="N31" s="30">
        <v>0</v>
      </c>
      <c r="O31" s="32">
        <v>0</v>
      </c>
      <c r="P31" s="30">
        <v>0</v>
      </c>
      <c r="Q31" s="32">
        <v>0</v>
      </c>
      <c r="R31" s="30">
        <v>0</v>
      </c>
      <c r="S31" s="32">
        <v>0</v>
      </c>
      <c r="T31" s="79">
        <v>0</v>
      </c>
    </row>
    <row r="32" spans="1:20" ht="15.75">
      <c r="A32" s="31" t="s">
        <v>91</v>
      </c>
      <c r="B32" s="30" t="s">
        <v>125</v>
      </c>
      <c r="C32" s="30"/>
      <c r="D32" s="30">
        <v>0</v>
      </c>
      <c r="E32" s="30">
        <v>0</v>
      </c>
      <c r="F32" s="30">
        <v>0</v>
      </c>
      <c r="G32" s="30">
        <v>0</v>
      </c>
      <c r="H32" s="30"/>
      <c r="I32" s="32">
        <v>0</v>
      </c>
      <c r="J32" s="30">
        <v>0</v>
      </c>
      <c r="K32" s="30">
        <v>0</v>
      </c>
      <c r="L32" s="30">
        <v>0</v>
      </c>
      <c r="M32" s="32">
        <v>0</v>
      </c>
      <c r="N32" s="30">
        <v>0</v>
      </c>
      <c r="O32" s="32">
        <v>0</v>
      </c>
      <c r="P32" s="30">
        <v>0</v>
      </c>
      <c r="Q32" s="32">
        <v>0</v>
      </c>
      <c r="R32" s="30">
        <v>0</v>
      </c>
      <c r="S32" s="32">
        <v>0</v>
      </c>
      <c r="T32" s="79">
        <v>0</v>
      </c>
    </row>
    <row r="33" spans="1:20" ht="15.75">
      <c r="A33" s="31" t="s">
        <v>86</v>
      </c>
      <c r="B33" s="30" t="s">
        <v>126</v>
      </c>
      <c r="C33" s="30"/>
      <c r="D33" s="30">
        <v>0</v>
      </c>
      <c r="E33" s="30">
        <v>0</v>
      </c>
      <c r="F33" s="30">
        <v>0</v>
      </c>
      <c r="G33" s="30">
        <v>0</v>
      </c>
      <c r="H33" s="30"/>
      <c r="I33" s="32">
        <v>0</v>
      </c>
      <c r="J33" s="30">
        <v>0</v>
      </c>
      <c r="K33" s="30">
        <v>0</v>
      </c>
      <c r="L33" s="30">
        <v>0</v>
      </c>
      <c r="M33" s="32">
        <v>0</v>
      </c>
      <c r="N33" s="30">
        <v>0</v>
      </c>
      <c r="O33" s="32">
        <v>0</v>
      </c>
      <c r="P33" s="30">
        <v>0</v>
      </c>
      <c r="Q33" s="32">
        <v>0</v>
      </c>
      <c r="R33" s="30">
        <v>0</v>
      </c>
      <c r="S33" s="32">
        <v>0</v>
      </c>
      <c r="T33" s="79">
        <v>0</v>
      </c>
    </row>
    <row r="34" spans="1:20" ht="15.75">
      <c r="A34" s="31" t="s">
        <v>94</v>
      </c>
      <c r="B34" s="30" t="s">
        <v>127</v>
      </c>
      <c r="C34" s="30"/>
      <c r="D34" s="30"/>
      <c r="E34" s="30"/>
      <c r="F34" s="30"/>
      <c r="G34" s="30"/>
      <c r="H34" s="30"/>
      <c r="I34" s="32"/>
      <c r="J34" s="30"/>
      <c r="K34" s="30"/>
      <c r="L34" s="30"/>
      <c r="M34" s="32"/>
      <c r="N34" s="30"/>
      <c r="O34" s="32"/>
      <c r="P34" s="30"/>
      <c r="Q34" s="32"/>
      <c r="R34" s="30"/>
      <c r="S34" s="32"/>
      <c r="T34" s="78"/>
    </row>
    <row r="35" spans="1:20" ht="15.75" customHeight="1">
      <c r="A35" s="31" t="s">
        <v>113</v>
      </c>
      <c r="B35" s="30" t="s">
        <v>95</v>
      </c>
      <c r="C35" s="30"/>
      <c r="D35" s="30"/>
      <c r="E35" s="30"/>
      <c r="F35" s="30"/>
      <c r="G35" s="30"/>
      <c r="H35" s="30"/>
      <c r="I35" s="32"/>
      <c r="J35" s="30"/>
      <c r="K35" s="32"/>
      <c r="L35" s="30"/>
      <c r="M35" s="32"/>
      <c r="N35" s="30"/>
      <c r="O35" s="32"/>
      <c r="P35" s="30"/>
      <c r="Q35" s="32"/>
      <c r="R35" s="30"/>
      <c r="S35" s="32"/>
      <c r="T35" s="78"/>
    </row>
    <row r="36" spans="1:20" ht="15.75" customHeight="1">
      <c r="A36" s="31"/>
      <c r="B36" s="30" t="s">
        <v>158</v>
      </c>
      <c r="C36" s="30"/>
      <c r="D36" s="30">
        <v>255</v>
      </c>
      <c r="E36" s="30">
        <v>302914</v>
      </c>
      <c r="F36" s="30">
        <v>0</v>
      </c>
      <c r="G36" s="30">
        <v>0</v>
      </c>
      <c r="H36" s="30">
        <v>302914</v>
      </c>
      <c r="I36" s="32">
        <f>E36/6000000*100</f>
        <v>5.048566666666667</v>
      </c>
      <c r="J36" s="30">
        <v>302914</v>
      </c>
      <c r="K36" s="30">
        <v>0</v>
      </c>
      <c r="L36" s="30">
        <v>302914</v>
      </c>
      <c r="M36" s="32">
        <f>J36/6000000*100</f>
        <v>5.048566666666667</v>
      </c>
      <c r="N36" s="30">
        <v>0</v>
      </c>
      <c r="O36" s="32">
        <f>M36</f>
        <v>5.048566666666667</v>
      </c>
      <c r="P36" s="30">
        <v>0</v>
      </c>
      <c r="Q36" s="32">
        <v>0</v>
      </c>
      <c r="R36" s="30">
        <v>0</v>
      </c>
      <c r="S36" s="32">
        <v>0</v>
      </c>
      <c r="T36" s="78">
        <v>296894</v>
      </c>
    </row>
    <row r="37" spans="1:20" ht="15.75" customHeight="1">
      <c r="A37" s="31"/>
      <c r="B37" s="77" t="s">
        <v>149</v>
      </c>
      <c r="C37" s="30" t="s">
        <v>150</v>
      </c>
      <c r="D37" s="30">
        <v>1</v>
      </c>
      <c r="E37" s="30">
        <v>115268</v>
      </c>
      <c r="F37" s="30">
        <v>0</v>
      </c>
      <c r="G37" s="30">
        <v>0</v>
      </c>
      <c r="H37" s="30">
        <v>115268</v>
      </c>
      <c r="I37" s="32">
        <f>E37/6000000*100</f>
        <v>1.9211333333333334</v>
      </c>
      <c r="J37" s="30">
        <v>101857</v>
      </c>
      <c r="K37" s="30">
        <v>0</v>
      </c>
      <c r="L37" s="30">
        <v>101857</v>
      </c>
      <c r="M37" s="32">
        <f>J37/6000000*100</f>
        <v>1.6976166666666668</v>
      </c>
      <c r="N37" s="30">
        <v>0</v>
      </c>
      <c r="O37" s="32">
        <f>M37</f>
        <v>1.6976166666666668</v>
      </c>
      <c r="P37" s="30">
        <v>0</v>
      </c>
      <c r="Q37" s="32">
        <f>SUM(P37/9178977)*100</f>
        <v>0</v>
      </c>
      <c r="R37" s="30">
        <v>0</v>
      </c>
      <c r="S37" s="32">
        <f>SUM(R37/9178977)*100</f>
        <v>0</v>
      </c>
      <c r="T37" s="78">
        <v>101857</v>
      </c>
    </row>
    <row r="38" spans="1:20" ht="15.75" customHeight="1">
      <c r="A38" s="31"/>
      <c r="B38" s="77" t="s">
        <v>159</v>
      </c>
      <c r="C38" s="30"/>
      <c r="D38" s="30">
        <v>181</v>
      </c>
      <c r="E38" s="30">
        <v>58401</v>
      </c>
      <c r="F38" s="30">
        <v>0</v>
      </c>
      <c r="G38" s="30">
        <v>0</v>
      </c>
      <c r="H38" s="30">
        <v>58401</v>
      </c>
      <c r="I38" s="32">
        <f>E38/6000000*100</f>
        <v>0.97335</v>
      </c>
      <c r="J38" s="30">
        <v>58401</v>
      </c>
      <c r="K38" s="30">
        <v>0</v>
      </c>
      <c r="L38" s="30">
        <v>58401</v>
      </c>
      <c r="M38" s="32">
        <f>J38/6000000*100</f>
        <v>0.97335</v>
      </c>
      <c r="N38" s="30">
        <v>0</v>
      </c>
      <c r="O38" s="32">
        <f>M38</f>
        <v>0.97335</v>
      </c>
      <c r="P38" s="30">
        <v>0</v>
      </c>
      <c r="Q38" s="32">
        <v>0</v>
      </c>
      <c r="R38" s="30">
        <v>0</v>
      </c>
      <c r="S38" s="32">
        <v>0</v>
      </c>
      <c r="T38" s="78">
        <v>42901</v>
      </c>
    </row>
    <row r="39" spans="1:20" ht="15.75" customHeight="1">
      <c r="A39" s="31"/>
      <c r="B39" s="35" t="s">
        <v>160</v>
      </c>
      <c r="C39" s="30"/>
      <c r="D39" s="30">
        <v>1</v>
      </c>
      <c r="E39" s="30">
        <v>20</v>
      </c>
      <c r="F39" s="30">
        <v>0</v>
      </c>
      <c r="G39" s="30">
        <v>0</v>
      </c>
      <c r="H39" s="30">
        <v>20</v>
      </c>
      <c r="I39" s="32">
        <f>E39/6000000*100</f>
        <v>0.0003333333333333333</v>
      </c>
      <c r="J39" s="30">
        <v>20</v>
      </c>
      <c r="K39" s="30">
        <v>0</v>
      </c>
      <c r="L39" s="30">
        <v>20</v>
      </c>
      <c r="M39" s="32">
        <f>J39/6000000*100</f>
        <v>0.0003333333333333333</v>
      </c>
      <c r="N39" s="30">
        <v>0</v>
      </c>
      <c r="O39" s="32">
        <f>M39</f>
        <v>0.0003333333333333333</v>
      </c>
      <c r="P39" s="30">
        <v>0</v>
      </c>
      <c r="Q39" s="32">
        <v>0</v>
      </c>
      <c r="R39" s="30">
        <v>0</v>
      </c>
      <c r="S39" s="32">
        <v>0</v>
      </c>
      <c r="T39" s="78">
        <v>20</v>
      </c>
    </row>
    <row r="40" spans="1:20" ht="15.75">
      <c r="A40" s="31"/>
      <c r="B40" s="35" t="s">
        <v>161</v>
      </c>
      <c r="C40" s="30"/>
      <c r="D40" s="30">
        <v>103</v>
      </c>
      <c r="E40" s="30">
        <v>13593</v>
      </c>
      <c r="F40" s="30">
        <v>0</v>
      </c>
      <c r="G40" s="30">
        <v>0</v>
      </c>
      <c r="H40" s="30">
        <v>13593</v>
      </c>
      <c r="I40" s="32">
        <f>E40/6000000*100</f>
        <v>0.22655000000000003</v>
      </c>
      <c r="J40" s="30">
        <v>13593</v>
      </c>
      <c r="K40" s="30">
        <v>0</v>
      </c>
      <c r="L40" s="30">
        <v>13593</v>
      </c>
      <c r="M40" s="32">
        <f>J40/6000000*100</f>
        <v>0.22655000000000003</v>
      </c>
      <c r="N40" s="30">
        <v>0</v>
      </c>
      <c r="O40" s="32">
        <f>M40</f>
        <v>0.22655000000000003</v>
      </c>
      <c r="P40" s="30">
        <v>0</v>
      </c>
      <c r="Q40" s="32">
        <v>0</v>
      </c>
      <c r="R40" s="30">
        <v>0</v>
      </c>
      <c r="S40" s="32">
        <v>0</v>
      </c>
      <c r="T40" s="78">
        <v>13593</v>
      </c>
    </row>
    <row r="41" spans="1:20" ht="15.75">
      <c r="A41" s="30"/>
      <c r="B41" s="29" t="s">
        <v>128</v>
      </c>
      <c r="C41" s="35"/>
      <c r="D41" s="29">
        <f>D29+D36+D38+D39+D40</f>
        <v>17403</v>
      </c>
      <c r="E41" s="29">
        <f>E29+E36+E38+E39+E40</f>
        <v>1902401</v>
      </c>
      <c r="F41" s="29">
        <f>SUM(F30:F35)</f>
        <v>0</v>
      </c>
      <c r="G41" s="29">
        <f>SUM(G30:G35)</f>
        <v>0</v>
      </c>
      <c r="H41" s="29">
        <f>H29+H36+H38+H39+H40</f>
        <v>1902401</v>
      </c>
      <c r="I41" s="36">
        <f>I29+I36+I38+I39+I40</f>
        <v>31.70668333333333</v>
      </c>
      <c r="J41" s="29">
        <f>J29+J36+J38+J39+J40</f>
        <v>1902401</v>
      </c>
      <c r="K41" s="36">
        <v>0</v>
      </c>
      <c r="L41" s="29">
        <f>L29+L36+L38+L39+L40</f>
        <v>1902401</v>
      </c>
      <c r="M41" s="36">
        <f>M29+M36+M38+M39+M40</f>
        <v>31.70668333333333</v>
      </c>
      <c r="N41" s="29">
        <f>SUM(N30:N35)</f>
        <v>0</v>
      </c>
      <c r="O41" s="36">
        <f>O29+O36+O38+O39+O40</f>
        <v>31.70668333333333</v>
      </c>
      <c r="P41" s="29">
        <f>SUM(P30:P35)</f>
        <v>0</v>
      </c>
      <c r="Q41" s="36">
        <f>SUM(Q30:Q40)</f>
        <v>0</v>
      </c>
      <c r="R41" s="29">
        <f>SUM(R30:R35)</f>
        <v>0</v>
      </c>
      <c r="S41" s="36">
        <f>SUM(S30:S40)</f>
        <v>0</v>
      </c>
      <c r="T41" s="48">
        <f>T29+T36+T38+T39+T40</f>
        <v>1707441</v>
      </c>
    </row>
    <row r="42" spans="1:20" ht="15.75">
      <c r="A42" s="30"/>
      <c r="B42" s="30"/>
      <c r="C42" s="30"/>
      <c r="D42" s="30"/>
      <c r="E42" s="30"/>
      <c r="F42" s="30"/>
      <c r="G42" s="30"/>
      <c r="H42" s="30"/>
      <c r="I42" s="32"/>
      <c r="J42" s="30"/>
      <c r="K42" s="30"/>
      <c r="L42" s="30"/>
      <c r="M42" s="32"/>
      <c r="N42" s="30"/>
      <c r="O42" s="32" t="s">
        <v>155</v>
      </c>
      <c r="P42" s="30"/>
      <c r="Q42" s="32"/>
      <c r="R42" s="30"/>
      <c r="S42" s="32"/>
      <c r="T42" s="31"/>
    </row>
    <row r="43" spans="1:20" ht="15.75">
      <c r="A43" s="30"/>
      <c r="B43" s="29" t="s">
        <v>129</v>
      </c>
      <c r="C43" s="30"/>
      <c r="D43" s="30"/>
      <c r="E43" s="30"/>
      <c r="F43" s="30"/>
      <c r="G43" s="30"/>
      <c r="H43" s="30"/>
      <c r="I43" s="32"/>
      <c r="J43" s="30"/>
      <c r="K43" s="30"/>
      <c r="L43" s="30"/>
      <c r="M43" s="32"/>
      <c r="N43" s="30"/>
      <c r="O43" s="32"/>
      <c r="P43" s="30"/>
      <c r="Q43" s="32"/>
      <c r="R43" s="30"/>
      <c r="S43" s="32"/>
      <c r="T43" s="31"/>
    </row>
    <row r="44" spans="1:20" ht="15.75">
      <c r="A44" s="30"/>
      <c r="B44" s="29" t="s">
        <v>130</v>
      </c>
      <c r="C44" s="30"/>
      <c r="D44" s="29">
        <f>D22+D26+D41</f>
        <v>17418</v>
      </c>
      <c r="E44" s="29">
        <f>E22+E26+E41</f>
        <v>2999110</v>
      </c>
      <c r="F44" s="29">
        <v>0</v>
      </c>
      <c r="G44" s="29">
        <v>0</v>
      </c>
      <c r="H44" s="29">
        <f>H22+H26+H41</f>
        <v>2999110</v>
      </c>
      <c r="I44" s="36">
        <f>I22+I26+I41</f>
        <v>49.985166666666665</v>
      </c>
      <c r="J44" s="29">
        <f>J22+J26+J41</f>
        <v>2999110</v>
      </c>
      <c r="K44" s="29">
        <f>K22+K26+K41</f>
        <v>0</v>
      </c>
      <c r="L44" s="29">
        <f>L22+L26+L41</f>
        <v>2999110</v>
      </c>
      <c r="M44" s="36">
        <f>M22+M26+M41</f>
        <v>49.985166666666665</v>
      </c>
      <c r="N44" s="29">
        <v>0</v>
      </c>
      <c r="O44" s="36">
        <f>O22+O26+O41</f>
        <v>49.985166666666665</v>
      </c>
      <c r="P44" s="29">
        <v>0</v>
      </c>
      <c r="Q44" s="36">
        <v>0</v>
      </c>
      <c r="R44" s="29">
        <v>0</v>
      </c>
      <c r="S44" s="36">
        <v>0</v>
      </c>
      <c r="T44" s="29">
        <f>T22+T26+T41</f>
        <v>2784150</v>
      </c>
    </row>
    <row r="45" spans="1:20" ht="15.75">
      <c r="A45" s="30"/>
      <c r="B45" s="30"/>
      <c r="C45" s="30"/>
      <c r="D45" s="29"/>
      <c r="E45" s="29"/>
      <c r="F45" s="29"/>
      <c r="G45" s="29"/>
      <c r="H45" s="29"/>
      <c r="I45" s="36"/>
      <c r="J45" s="29"/>
      <c r="K45" s="29"/>
      <c r="L45" s="29"/>
      <c r="M45" s="36"/>
      <c r="N45" s="29"/>
      <c r="O45" s="36"/>
      <c r="P45" s="29"/>
      <c r="Q45" s="36"/>
      <c r="R45" s="29"/>
      <c r="S45" s="36"/>
      <c r="T45" s="28"/>
    </row>
    <row r="46" spans="1:20" ht="15.75">
      <c r="A46" s="30"/>
      <c r="B46" s="29" t="s">
        <v>141</v>
      </c>
      <c r="C46" s="30"/>
      <c r="D46" s="29">
        <f>Promoter!D27+Public!D44</f>
        <v>17419</v>
      </c>
      <c r="E46" s="29">
        <f>Promoter!E27+Public!E44</f>
        <v>6000000</v>
      </c>
      <c r="F46" s="29">
        <f>SUM(F44:F45)</f>
        <v>0</v>
      </c>
      <c r="G46" s="29">
        <f>SUM(G44:G45)</f>
        <v>0</v>
      </c>
      <c r="H46" s="29">
        <f>Promoter!H27+Public!H44</f>
        <v>6000000</v>
      </c>
      <c r="I46" s="29">
        <f>Promoter!I27+Public!I44</f>
        <v>100</v>
      </c>
      <c r="J46" s="29">
        <f>Promoter!J27+Public!J44</f>
        <v>6000000</v>
      </c>
      <c r="K46" s="29">
        <f>Promoter!K27+Public!K44</f>
        <v>0</v>
      </c>
      <c r="L46" s="29">
        <f>Promoter!L27+Public!L44</f>
        <v>6000000</v>
      </c>
      <c r="M46" s="29">
        <f>Promoter!M27+Public!M44</f>
        <v>100</v>
      </c>
      <c r="N46" s="29">
        <f aca="true" t="shared" si="0" ref="N46:S46">SUM(N44:N45)</f>
        <v>0</v>
      </c>
      <c r="O46" s="29">
        <f>Promoter!O27+Public!O44</f>
        <v>100</v>
      </c>
      <c r="P46" s="29">
        <f t="shared" si="0"/>
        <v>0</v>
      </c>
      <c r="Q46" s="36">
        <f t="shared" si="0"/>
        <v>0</v>
      </c>
      <c r="R46" s="29">
        <f t="shared" si="0"/>
        <v>0</v>
      </c>
      <c r="S46" s="36">
        <f t="shared" si="0"/>
        <v>0</v>
      </c>
      <c r="T46" s="29">
        <f>Promoter!T27+Public!T44</f>
        <v>5785040</v>
      </c>
    </row>
    <row r="47" spans="1:20" ht="15.75">
      <c r="A47" s="30"/>
      <c r="B47" s="42"/>
      <c r="C47" s="30"/>
      <c r="D47" s="30"/>
      <c r="E47" s="30"/>
      <c r="F47" s="30"/>
      <c r="G47" s="30"/>
      <c r="H47" s="30"/>
      <c r="I47" s="32"/>
      <c r="J47" s="30"/>
      <c r="K47" s="30"/>
      <c r="L47" s="30"/>
      <c r="M47" s="32"/>
      <c r="N47" s="30"/>
      <c r="O47" s="30"/>
      <c r="P47" s="30"/>
      <c r="Q47" s="32"/>
      <c r="R47" s="30"/>
      <c r="S47" s="32"/>
      <c r="T47" s="31"/>
    </row>
    <row r="48" spans="1:20" ht="15.75">
      <c r="A48" s="30"/>
      <c r="B48" s="29" t="s">
        <v>132</v>
      </c>
      <c r="C48" s="30"/>
      <c r="D48" s="30"/>
      <c r="E48" s="30"/>
      <c r="F48" s="30"/>
      <c r="G48" s="30"/>
      <c r="H48" s="30"/>
      <c r="I48" s="32"/>
      <c r="J48" s="30"/>
      <c r="K48" s="30"/>
      <c r="L48" s="30"/>
      <c r="M48" s="32"/>
      <c r="N48" s="30"/>
      <c r="O48" s="30"/>
      <c r="P48" s="30"/>
      <c r="Q48" s="32"/>
      <c r="R48" s="30"/>
      <c r="S48" s="32"/>
      <c r="T48" s="31"/>
    </row>
    <row r="49" spans="1:20" ht="15.75">
      <c r="A49" s="30"/>
      <c r="B49" s="30"/>
      <c r="C49" s="30"/>
      <c r="D49" s="30"/>
      <c r="E49" s="30"/>
      <c r="F49" s="30"/>
      <c r="G49" s="30"/>
      <c r="H49" s="30"/>
      <c r="I49" s="32"/>
      <c r="J49" s="30"/>
      <c r="K49" s="30"/>
      <c r="L49" s="30"/>
      <c r="M49" s="32"/>
      <c r="N49" s="30"/>
      <c r="O49" s="30"/>
      <c r="P49" s="30"/>
      <c r="Q49" s="32"/>
      <c r="R49" s="30"/>
      <c r="S49" s="32"/>
      <c r="T49" s="31"/>
    </row>
    <row r="50" spans="1:28" s="21" customFormat="1" ht="24.75" customHeight="1">
      <c r="A50" s="30"/>
      <c r="B50" s="29" t="s">
        <v>131</v>
      </c>
      <c r="C50" s="30"/>
      <c r="D50" s="30"/>
      <c r="E50" s="30"/>
      <c r="F50" s="30"/>
      <c r="G50" s="30"/>
      <c r="H50" s="30"/>
      <c r="I50" s="32"/>
      <c r="J50" s="30"/>
      <c r="K50" s="30"/>
      <c r="L50" s="30"/>
      <c r="M50" s="32"/>
      <c r="N50" s="30"/>
      <c r="O50" s="30"/>
      <c r="P50" s="30"/>
      <c r="Q50" s="32"/>
      <c r="R50" s="30"/>
      <c r="S50" s="32"/>
      <c r="T50" s="31"/>
      <c r="U50" s="18"/>
      <c r="V50" s="19"/>
      <c r="W50" s="20"/>
      <c r="X50" s="20"/>
      <c r="Y50" s="20"/>
      <c r="Z50" s="20"/>
      <c r="AA50" s="20"/>
      <c r="AB50" s="20"/>
    </row>
    <row r="51" spans="1:28" s="21" customFormat="1" ht="15.75">
      <c r="A51" s="30"/>
      <c r="B51" s="29" t="s">
        <v>133</v>
      </c>
      <c r="C51" s="30"/>
      <c r="D51" s="30"/>
      <c r="E51" s="30"/>
      <c r="F51" s="30"/>
      <c r="G51" s="30"/>
      <c r="H51" s="30"/>
      <c r="I51" s="32"/>
      <c r="J51" s="30"/>
      <c r="K51" s="30"/>
      <c r="L51" s="30"/>
      <c r="M51" s="32"/>
      <c r="N51" s="30"/>
      <c r="O51" s="30"/>
      <c r="P51" s="30"/>
      <c r="Q51" s="32"/>
      <c r="R51" s="30"/>
      <c r="S51" s="32"/>
      <c r="T51" s="31"/>
      <c r="U51" s="18"/>
      <c r="V51" s="19"/>
      <c r="W51" s="20"/>
      <c r="X51" s="20"/>
      <c r="Y51" s="20"/>
      <c r="Z51" s="20"/>
      <c r="AA51" s="20"/>
      <c r="AB51" s="20"/>
    </row>
    <row r="52" spans="1:20" ht="15.75">
      <c r="A52" s="42"/>
      <c r="B52" s="30"/>
      <c r="C52" s="42"/>
      <c r="D52" s="42"/>
      <c r="E52" s="42"/>
      <c r="F52" s="42"/>
      <c r="G52" s="42"/>
      <c r="H52" s="42"/>
      <c r="I52" s="47"/>
      <c r="J52" s="42"/>
      <c r="K52" s="42"/>
      <c r="L52" s="42"/>
      <c r="M52" s="47"/>
      <c r="N52" s="42"/>
      <c r="O52" s="42"/>
      <c r="P52" s="42"/>
      <c r="Q52" s="47"/>
      <c r="R52" s="42"/>
      <c r="S52" s="47"/>
      <c r="T52" s="42"/>
    </row>
    <row r="53" spans="17:19" ht="15.75">
      <c r="Q53" s="17"/>
      <c r="S53" s="17"/>
    </row>
    <row r="54" spans="17:19" ht="15.75">
      <c r="Q54" s="17"/>
      <c r="S54" s="17"/>
    </row>
    <row r="55" spans="17:19" ht="15.75">
      <c r="Q55" s="17"/>
      <c r="S55" s="17"/>
    </row>
    <row r="56" spans="17:19" ht="15.75">
      <c r="Q56" s="17"/>
      <c r="S56" s="17"/>
    </row>
    <row r="57" spans="17:19" ht="15.75">
      <c r="Q57" s="17"/>
      <c r="S57" s="17"/>
    </row>
    <row r="58" spans="17:19" ht="15.75">
      <c r="Q58" s="17"/>
      <c r="S58" s="17"/>
    </row>
    <row r="59" spans="17:19" ht="15.75">
      <c r="Q59" s="17"/>
      <c r="S59" s="17"/>
    </row>
    <row r="60" spans="17:19" ht="15.75">
      <c r="Q60" s="17"/>
      <c r="S60" s="17"/>
    </row>
    <row r="61" spans="17:19" ht="15.75">
      <c r="Q61" s="17"/>
      <c r="S61" s="17"/>
    </row>
    <row r="62" spans="17:19" ht="15.75">
      <c r="Q62" s="17"/>
      <c r="S62" s="17"/>
    </row>
    <row r="63" ht="15.75">
      <c r="Q63" s="17"/>
    </row>
    <row r="64" ht="15.75">
      <c r="Q64" s="17"/>
    </row>
    <row r="65" ht="15.75">
      <c r="Q65" s="17"/>
    </row>
    <row r="66" ht="15.75">
      <c r="Q66" s="17"/>
    </row>
    <row r="67" ht="15.75">
      <c r="Q67" s="17"/>
    </row>
    <row r="68" ht="15.75">
      <c r="Q68" s="17"/>
    </row>
    <row r="69" ht="15.75">
      <c r="Q69" s="17"/>
    </row>
    <row r="70" ht="15.75">
      <c r="Q70" s="17"/>
    </row>
    <row r="71" ht="15.75">
      <c r="Q71" s="17"/>
    </row>
    <row r="72" ht="15.75">
      <c r="Q72" s="17"/>
    </row>
    <row r="73" ht="15.75">
      <c r="Q73" s="17"/>
    </row>
    <row r="74" ht="15.75">
      <c r="Q74" s="17"/>
    </row>
  </sheetData>
  <sheetProtection/>
  <mergeCells count="12">
    <mergeCell ref="J3:M3"/>
    <mergeCell ref="P3:Q3"/>
    <mergeCell ref="R3:S3"/>
    <mergeCell ref="J4:M4"/>
    <mergeCell ref="P4:Q4"/>
    <mergeCell ref="R4:S4"/>
    <mergeCell ref="J5:L5"/>
    <mergeCell ref="M5:M6"/>
    <mergeCell ref="P5:P6"/>
    <mergeCell ref="Q5:Q6"/>
    <mergeCell ref="R5:R6"/>
    <mergeCell ref="S5:S6"/>
  </mergeCells>
  <printOptions/>
  <pageMargins left="0.25" right="0.25" top="0.75" bottom="0.75" header="0.3" footer="0.3"/>
  <pageSetup orientation="landscape" paperSize="9" scale="53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Taposh Roy</dc:creator>
  <cp:keywords/>
  <dc:description/>
  <cp:lastModifiedBy>intel</cp:lastModifiedBy>
  <cp:lastPrinted>2020-01-14T07:14:51Z</cp:lastPrinted>
  <dcterms:created xsi:type="dcterms:W3CDTF">2015-12-26T07:53:30Z</dcterms:created>
  <dcterms:modified xsi:type="dcterms:W3CDTF">2020-05-15T16:35:28Z</dcterms:modified>
  <cp:category/>
  <cp:version/>
  <cp:contentType/>
  <cp:contentStatus/>
</cp:coreProperties>
</file>